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V:\Välisvahendite osakond\2. VKP\Biteraalsed programmid\Norra ja EMP FM 2014-2021\Eeldefineeritud projektid\KaM PDP\2021 jaanuar\"/>
    </mc:Choice>
  </mc:AlternateContent>
  <bookViews>
    <workbookView xWindow="0" yWindow="0" windowWidth="23040" windowHeight="9192"/>
  </bookViews>
  <sheets>
    <sheet name="Budget per output-activity" sheetId="7" r:id="rId1"/>
    <sheet name="Sheet1" sheetId="8" state="hidden" r:id="rId2"/>
  </sheets>
  <externalReferences>
    <externalReference r:id="rId3"/>
    <externalReference r:id="rId4"/>
  </externalReferences>
  <definedNames>
    <definedName name="_xlnm._FilterDatabase" localSheetId="0" hidden="1">'Budget per output-activity'!$A$10:$H$10</definedName>
    <definedName name="Account">[1]!Table3[Account]</definedName>
    <definedName name="CodeActivity">[1]!Table58[code]</definedName>
    <definedName name="CodeClass">[1]!Table71[code]</definedName>
    <definedName name="CodeDonor">[1]!Table70[code]</definedName>
    <definedName name="CodeSubOffice">[1]!Table4[Location ID]</definedName>
    <definedName name="CostCenter">[1]!Table412[code]</definedName>
    <definedName name="CurList">[1]!Table20[Currencies]</definedName>
    <definedName name="DonorCode">[1]!Table27[DonorCode]</definedName>
    <definedName name="DonorName">[1]!Table27[DonorName]</definedName>
    <definedName name="OneZero">[1]_SetUP!$I$70:$I$71</definedName>
    <definedName name="_xlnm.Print_Area" localSheetId="0">'Budget per output-activity'!$A$1:$G$82</definedName>
    <definedName name="ProjectList">[1]!Table214[Project]</definedName>
    <definedName name="QQQQQQ">[1]!Table3[Account]</definedName>
    <definedName name="QQQwww">[1]!Table58[code]</definedName>
    <definedName name="ResNO">[1]!Table2[ResID]</definedName>
    <definedName name="Site">[1]!Table41213[code]</definedName>
    <definedName name="SubOffice">[1]!Table4[Lacation Name]</definedName>
    <definedName name="UnitCode">[1]!Table46[UnitCode]</definedName>
    <definedName name="UnitName">[1]!Table46[Name]</definedName>
    <definedName name="UnitType">[1]!Table1[Units Name]</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6" i="7" l="1"/>
  <c r="E57" i="7"/>
  <c r="H57" i="7"/>
  <c r="E58" i="7"/>
  <c r="H58" i="7"/>
  <c r="E59" i="7"/>
  <c r="H59" i="7"/>
  <c r="E60" i="7"/>
  <c r="H60" i="7"/>
  <c r="E61" i="7"/>
  <c r="H61" i="7"/>
  <c r="E62" i="7"/>
  <c r="H62" i="7"/>
  <c r="H63" i="7"/>
  <c r="E65" i="7"/>
  <c r="H65" i="7"/>
  <c r="E66" i="7"/>
  <c r="H66" i="7"/>
  <c r="H67" i="7"/>
  <c r="E67" i="7"/>
  <c r="H52" i="7"/>
  <c r="E52" i="7"/>
  <c r="E53" i="7"/>
  <c r="E54" i="7"/>
  <c r="H54" i="7"/>
  <c r="E55" i="7"/>
  <c r="H43" i="7"/>
  <c r="E43" i="7"/>
  <c r="H42" i="7"/>
  <c r="E42" i="7"/>
  <c r="H41" i="7"/>
  <c r="E41" i="7"/>
  <c r="H40" i="7"/>
  <c r="E40" i="7"/>
  <c r="H68" i="7" l="1"/>
  <c r="H39" i="7"/>
  <c r="E39" i="7"/>
  <c r="E20" i="7" l="1"/>
  <c r="E21" i="7"/>
  <c r="E22" i="7"/>
  <c r="E23" i="7"/>
  <c r="E24" i="7"/>
  <c r="E87" i="7" l="1"/>
  <c r="E88" i="7"/>
  <c r="E89" i="7"/>
  <c r="E90" i="7"/>
  <c r="E91" i="7"/>
  <c r="E92" i="7"/>
  <c r="E93" i="7"/>
  <c r="B88" i="7"/>
  <c r="B90" i="7"/>
  <c r="B93" i="7"/>
  <c r="H20" i="7"/>
  <c r="H21" i="7"/>
  <c r="H22" i="7"/>
  <c r="H23" i="7"/>
  <c r="H24" i="7"/>
  <c r="E32" i="7"/>
  <c r="H32" i="7"/>
  <c r="E33" i="7"/>
  <c r="H33" i="7"/>
  <c r="E34" i="7"/>
  <c r="H34" i="7"/>
  <c r="E35" i="7"/>
  <c r="H35" i="7"/>
  <c r="E36" i="7"/>
  <c r="H36" i="7"/>
  <c r="E48" i="7"/>
  <c r="H48" i="7"/>
  <c r="E71" i="7"/>
  <c r="H71" i="7"/>
  <c r="E72" i="7"/>
  <c r="H72" i="7"/>
  <c r="E73" i="7"/>
  <c r="H73" i="7"/>
  <c r="E74" i="7"/>
  <c r="H74" i="7"/>
  <c r="E17" i="7"/>
  <c r="E18" i="7"/>
  <c r="H75" i="7" l="1"/>
  <c r="H51" i="7"/>
  <c r="H49" i="7"/>
  <c r="H37" i="7"/>
  <c r="H31" i="7"/>
  <c r="H30" i="7"/>
  <c r="H29" i="7"/>
  <c r="H28" i="7"/>
  <c r="H27" i="7"/>
  <c r="F87" i="7"/>
  <c r="F88" i="7"/>
  <c r="F89" i="7"/>
  <c r="F90" i="7"/>
  <c r="F92" i="7"/>
  <c r="F93" i="7"/>
  <c r="D87" i="7"/>
  <c r="D88" i="7"/>
  <c r="D89" i="7"/>
  <c r="D90" i="7"/>
  <c r="D92" i="7"/>
  <c r="D93" i="7"/>
  <c r="D86" i="7"/>
  <c r="C87" i="7"/>
  <c r="C88" i="7"/>
  <c r="C90" i="7"/>
  <c r="C93" i="7"/>
  <c r="C86" i="7"/>
  <c r="E27" i="7"/>
  <c r="E28" i="7"/>
  <c r="E29" i="7"/>
  <c r="E30" i="7"/>
  <c r="E31" i="7"/>
  <c r="C91" i="7" s="1"/>
  <c r="H14" i="7"/>
  <c r="H15" i="7"/>
  <c r="H16" i="7"/>
  <c r="H19" i="7"/>
  <c r="G94" i="7"/>
  <c r="E19" i="7"/>
  <c r="B92" i="7" s="1"/>
  <c r="E16" i="7"/>
  <c r="B91" i="7" s="1"/>
  <c r="E15" i="7"/>
  <c r="B89" i="7" s="1"/>
  <c r="E14" i="7"/>
  <c r="B87" i="7" s="1"/>
  <c r="C92" i="7" l="1"/>
  <c r="G92" i="7" s="1"/>
  <c r="C89" i="7"/>
  <c r="C95" i="7" s="1"/>
  <c r="G93" i="7"/>
  <c r="G87" i="7"/>
  <c r="G88" i="7"/>
  <c r="G90" i="7"/>
  <c r="E75" i="7"/>
  <c r="E51" i="7"/>
  <c r="E63" i="7" s="1"/>
  <c r="E37" i="7"/>
  <c r="E13" i="7"/>
  <c r="B86" i="7" l="1"/>
  <c r="B95" i="7" s="1"/>
  <c r="E86" i="7"/>
  <c r="E95" i="7" s="1"/>
  <c r="F91" i="7"/>
  <c r="F86" i="7"/>
  <c r="G89" i="7"/>
  <c r="E49" i="7"/>
  <c r="D91" i="7"/>
  <c r="E25" i="7"/>
  <c r="E81" i="7" s="1"/>
  <c r="H13" i="7"/>
  <c r="H25" i="7"/>
  <c r="G86" i="7" l="1"/>
  <c r="F95" i="7"/>
  <c r="E76" i="7"/>
  <c r="E79" i="7" s="1"/>
  <c r="D95" i="7"/>
  <c r="G91" i="7"/>
  <c r="E82" i="7"/>
  <c r="G95" i="7" l="1"/>
  <c r="H96" i="7" s="1"/>
  <c r="C96" i="7" l="1"/>
  <c r="H89" i="7"/>
  <c r="H91" i="7"/>
  <c r="H86" i="7"/>
  <c r="H88" i="7"/>
  <c r="F96" i="7"/>
  <c r="B96" i="7"/>
  <c r="H90" i="7"/>
  <c r="H92" i="7"/>
  <c r="H87" i="7"/>
  <c r="D96" i="7"/>
  <c r="H93" i="7"/>
  <c r="H94" i="7"/>
  <c r="E96" i="7"/>
</calcChain>
</file>

<file path=xl/sharedStrings.xml><?xml version="1.0" encoding="utf-8"?>
<sst xmlns="http://schemas.openxmlformats.org/spreadsheetml/2006/main" count="203" uniqueCount="138">
  <si>
    <t>Unit</t>
  </si>
  <si>
    <t xml:space="preserve">Comments/additional information </t>
  </si>
  <si>
    <t>Project grant rate:</t>
  </si>
  <si>
    <t xml:space="preserve">Total 1.1: </t>
  </si>
  <si>
    <t>Total 1.2:</t>
  </si>
  <si>
    <t xml:space="preserve">Total 1.3: </t>
  </si>
  <si>
    <t xml:space="preserve">Total 1.4: </t>
  </si>
  <si>
    <t xml:space="preserve">Total 1.5: </t>
  </si>
  <si>
    <t>Programme:</t>
  </si>
  <si>
    <t>Project Promoter:</t>
  </si>
  <si>
    <t>Project duration:</t>
  </si>
  <si>
    <t>Type of expenditure</t>
  </si>
  <si>
    <t>Total 1:</t>
  </si>
  <si>
    <r>
      <t xml:space="preserve">2. INDIRECT COSTS - </t>
    </r>
    <r>
      <rPr>
        <b/>
        <i/>
        <sz val="8"/>
        <color rgb="FFFFFFFF"/>
        <rFont val="Calibri"/>
        <family val="2"/>
        <scheme val="minor"/>
      </rPr>
      <t>Reg. Art. 8.5</t>
    </r>
  </si>
  <si>
    <t>Total 2:</t>
  </si>
  <si>
    <t>Number of units 
(a)</t>
  </si>
  <si>
    <t>Project title:</t>
  </si>
  <si>
    <t>Total project cost:</t>
  </si>
  <si>
    <t>5.1 Template for the PDP cost (budget)</t>
  </si>
  <si>
    <t>Total cost (€) 
(a) x (b)</t>
  </si>
  <si>
    <r>
      <t>Total project management cost (</t>
    </r>
    <r>
      <rPr>
        <b/>
        <sz val="8"/>
        <color rgb="FF1F497D"/>
        <rFont val="Calibri"/>
        <family val="2"/>
      </rPr>
      <t>€):</t>
    </r>
  </si>
  <si>
    <t>Total output related cost  (€):</t>
  </si>
  <si>
    <r>
      <t>1. DIRECT EXPENDITURES -</t>
    </r>
    <r>
      <rPr>
        <b/>
        <i/>
        <sz val="8"/>
        <color rgb="FFFFFFFF"/>
        <rFont val="Calibri"/>
        <family val="2"/>
        <scheme val="minor"/>
      </rPr>
      <t xml:space="preserve"> Reg. Art. 8.2 &amp; Art. 8.3</t>
    </r>
  </si>
  <si>
    <t>TOTAL PDP COST (1 + 2):</t>
  </si>
  <si>
    <t>Unit price (€) 
(b)</t>
  </si>
  <si>
    <t>Project management</t>
  </si>
  <si>
    <t>TOTAL ELIGIBLE BUDGET HEADING COSTS</t>
  </si>
  <si>
    <t>% TOTAL ELIGIBLE COSTS</t>
  </si>
  <si>
    <t>Management cost</t>
  </si>
  <si>
    <t>Output/Activity 1</t>
  </si>
  <si>
    <t>Output/Activity 2</t>
  </si>
  <si>
    <t>Output/Activity 3</t>
  </si>
  <si>
    <t>INDIRECT COSTS - Reg. Art. 8.5</t>
  </si>
  <si>
    <t>TOTAL ELIGIBLE  COSTS</t>
  </si>
  <si>
    <t>% TOTAL PDP COSTS</t>
  </si>
  <si>
    <t xml:space="preserve">                                                                                            Output / Activity
Budget Heading</t>
  </si>
  <si>
    <t>Guidance</t>
  </si>
  <si>
    <t>If lump sums, include a reference to the defined rules approved by the PO.</t>
  </si>
  <si>
    <t xml:space="preserve">Refer to a document confirming that the PO determined the equipment as integral and necessary for achieving the outcomes of the PDP. </t>
  </si>
  <si>
    <t>Awarding should comply with the applicable rules on public procurement  (Regulations Art. 8.15).</t>
  </si>
  <si>
    <t>A method applied i.e. Art. 8.5.1 (a), (b), (c), (d) or (e) should be indicated here.</t>
  </si>
  <si>
    <t>Include a reference to the relevant article of the project contract.
Examples of costs: information/publicity, translations, specific evaluation, audits, charges for financial transactions, etc.</t>
  </si>
  <si>
    <r>
      <t xml:space="preserve">Cost of staff assigned to the project - </t>
    </r>
    <r>
      <rPr>
        <i/>
        <sz val="8"/>
        <color rgb="FF1F497D"/>
        <rFont val="Calibri"/>
        <family val="2"/>
        <scheme val="minor"/>
      </rPr>
      <t>Reg. Art. 8.3.1.a</t>
    </r>
  </si>
  <si>
    <r>
      <t xml:space="preserve">Travel and subsistence allowances for staff - </t>
    </r>
    <r>
      <rPr>
        <i/>
        <sz val="8"/>
        <color rgb="FF1F497D"/>
        <rFont val="Calibri"/>
        <family val="2"/>
        <scheme val="minor"/>
      </rPr>
      <t>Reg. Art. 8.3.1.b</t>
    </r>
  </si>
  <si>
    <r>
      <t xml:space="preserve">Depreciation value for new or second hand equipment purchased - </t>
    </r>
    <r>
      <rPr>
        <i/>
        <sz val="8"/>
        <color rgb="FF1F497D"/>
        <rFont val="Calibri"/>
        <family val="2"/>
        <scheme val="minor"/>
      </rPr>
      <t xml:space="preserve">Reg. Art. 8.2.4 </t>
    </r>
  </si>
  <si>
    <r>
      <t xml:space="preserve">Cost of new or second hand equipment - </t>
    </r>
    <r>
      <rPr>
        <i/>
        <sz val="8"/>
        <color rgb="FF1F497D"/>
        <rFont val="Calibri"/>
        <family val="2"/>
        <scheme val="minor"/>
      </rPr>
      <t>Reg. Art. 8.3.1.c &amp; Art. 8.3.2</t>
    </r>
  </si>
  <si>
    <r>
      <t xml:space="preserve">Purchase of land and real estate - </t>
    </r>
    <r>
      <rPr>
        <i/>
        <sz val="8"/>
        <color rgb="FF1F497D"/>
        <rFont val="Calibri"/>
        <family val="2"/>
        <scheme val="minor"/>
      </rPr>
      <t>Reg. Art. 8.3.1.d &amp; Art. 8.6</t>
    </r>
  </si>
  <si>
    <r>
      <t xml:space="preserve">Costs of consumables and supplies - </t>
    </r>
    <r>
      <rPr>
        <i/>
        <sz val="8"/>
        <color rgb="FF1F497D"/>
        <rFont val="Calibri"/>
        <family val="2"/>
        <scheme val="minor"/>
      </rPr>
      <t>Reg. Art. 8.3.1.e</t>
    </r>
  </si>
  <si>
    <r>
      <t xml:space="preserve">Costs entailed by other contracts awarded by PP for the purpose of carrying out the project - </t>
    </r>
    <r>
      <rPr>
        <i/>
        <sz val="8"/>
        <color rgb="FF1F497D"/>
        <rFont val="Calibri"/>
        <family val="2"/>
        <scheme val="minor"/>
      </rPr>
      <t xml:space="preserve">Reg. Art. 8.3.1.f </t>
    </r>
  </si>
  <si>
    <r>
      <t xml:space="preserve">Costs arising directly from requirements imposed by the project contract - </t>
    </r>
    <r>
      <rPr>
        <i/>
        <sz val="8"/>
        <color rgb="FF1F497D"/>
        <rFont val="Calibri"/>
        <family val="2"/>
        <scheme val="minor"/>
      </rPr>
      <t>Reg. Art. 8.3.1.g</t>
    </r>
  </si>
  <si>
    <t>Cost of staff assigned to the project - Reg. Art. 8.3.1.a</t>
  </si>
  <si>
    <t>Travel and subsistence allowances for staff - Reg. Art. 8.3.1.b</t>
  </si>
  <si>
    <t xml:space="preserve">Depreciation value for new or second hand equipment purchased - Reg. Art. 8.2.4 </t>
  </si>
  <si>
    <t>Cost of new or second hand equipment - Reg. Art. 8.3.1.c &amp; Art. 8.3.2</t>
  </si>
  <si>
    <t>Purchase of land and real estate - Reg. Art. 8.3.1.d &amp; Art. 8.6</t>
  </si>
  <si>
    <t>Costs of consumables and supplies - Reg. Art. 8.3.1.e</t>
  </si>
  <si>
    <t xml:space="preserve">Costs entailed by other contracts awarded by PP for the purpose of carrying out the project - Reg. Art. 8.3.1.f </t>
  </si>
  <si>
    <t>Costs arising directly from requirements imposed by the project contract - Reg. Art. 8.3.1.g</t>
  </si>
  <si>
    <t>OCR</t>
  </si>
  <si>
    <t>Open Cyber Range</t>
  </si>
  <si>
    <t>Estonian Ministry of Defence</t>
  </si>
  <si>
    <t>36 months</t>
  </si>
  <si>
    <t>Month</t>
  </si>
  <si>
    <t>Travel costs</t>
  </si>
  <si>
    <t>Travels</t>
  </si>
  <si>
    <t>4 travels per year for three people (project manager + any other function supporting the efforts)</t>
  </si>
  <si>
    <t>Kit</t>
  </si>
  <si>
    <t>Communication costs</t>
  </si>
  <si>
    <t>Mobile and landline costs, includes mobile data</t>
  </si>
  <si>
    <t>ICT quipment includes computer and smartphone with software and licenses required to implement the project</t>
  </si>
  <si>
    <t>Output / Activity  1 - Initial hardware and software environment</t>
  </si>
  <si>
    <t>Slow data storage is used for storing virtual machines, templates, configurations, scenarios etc for on-demand use</t>
  </si>
  <si>
    <t>Routers, switches, cables etc needed to connect OCR together and to the Internet</t>
  </si>
  <si>
    <t>Output / Activity  3 - Research and development on OCR tools</t>
  </si>
  <si>
    <t>Output / Activity 4 - Populating OCR with content</t>
  </si>
  <si>
    <t>Days</t>
  </si>
  <si>
    <t>3 types of simulation:
1. Simulate a core part of Internet for OCR use (BGP, DNS, NTP etc servers „on 6 continents“)
2. User agents for several operating systems to simulate user behavior (e.g. standard user, admin)
3. Capability to insert noise between any system on OCR</t>
  </si>
  <si>
    <t>Different views for teams (red, blue, green, white) with distinct data about exercise or training environment</t>
  </si>
  <si>
    <t>Technics and procedures to gather information from OCR in order to evaluate and score the activities</t>
  </si>
  <si>
    <t>Planning tool with feedback from technical environment, lessons identified and lessons learned</t>
  </si>
  <si>
    <t>Evaluation social aspect in OCR, e.g. behavioral analysis connected to OCR activities</t>
  </si>
  <si>
    <t>Federating EE (OCR) and NO Ranges – connectivity, command and control, information sharing, resource sharing etc.</t>
  </si>
  <si>
    <t>Middleware to operate the OCR, in case of Estonian CR vLM is used on top of VMware, in case of Norway OpenStack is used. This includes also support systems like git, chef/puppet, etc.
This also includes potential sanitization and integrity tools</t>
  </si>
  <si>
    <t>Technics and procedures to test, experiment and evaluate new software and solutions in X number of different configurations; possible tiered sertification system for software that has gone through the testing</t>
  </si>
  <si>
    <t>Tools to run and operate activities on the OCR – chat, wiki, project management tools etc.</t>
  </si>
  <si>
    <t>Output/Activity 4</t>
  </si>
  <si>
    <t>Develop connections and make available additional external capabilities that supplement OCR capabilities and support OCR activities, this is achieved through integration and/or federation of other capabilities, this might include public cloud services for additional computing power, specialized Cyber Ranges/Labs for specific task (ICS, IoT etc.)
This activity will be broken down to smaller parts during the project development, currently 3 different hybrid systems are foreseen</t>
  </si>
  <si>
    <t>OCR website to promote the capability and connect users to the OCR capability</t>
  </si>
  <si>
    <t>OCR identity development</t>
  </si>
  <si>
    <t xml:space="preserve">OCR visual identity development, this includes wireframe for the website, presentation background, roll-up design etc. All those include logo, colorschema, fonts etc. </t>
  </si>
  <si>
    <t>OCR website and connectivity to the OCR</t>
  </si>
  <si>
    <t>Output / Activity  2 - Project support development</t>
  </si>
  <si>
    <t>In general traffic collection and distribution capability, but also storing console events, snapshots, screenshots and video from virtual machines, playback capability</t>
  </si>
  <si>
    <t>Security testing of the hardware and software environment set up during the project, security testing is conducted in multiple iterations</t>
  </si>
  <si>
    <t>1 FTE</t>
  </si>
  <si>
    <t>Malicious content is usually in a form of exerciseware that differs from actual malware in the ways of built in security measures (e.g. Works only in dedicated environments and on specific conditions)</t>
  </si>
  <si>
    <t>OCR Framework development</t>
  </si>
  <si>
    <t>OCR Framework includes legal status, ruleset, business model, contractual relationships with academia, start-ups and enterprises etc.</t>
  </si>
  <si>
    <t>ICT equipment for OCR Project Manager</t>
  </si>
  <si>
    <t>OCR Project Manager</t>
  </si>
  <si>
    <t>Prefered solution is EMC XtremeIO that has proven its capability in the Estonian Cyber Range setup or equivalent solution, for activity use in live environments</t>
  </si>
  <si>
    <t>E.g. IPS or any other hardwar/software needed to enhance security of the OCR</t>
  </si>
  <si>
    <t>Other costs</t>
  </si>
  <si>
    <t>The goal is to develop language to define scenarios at an abstract level. Compilers and generator will follow and allow the automatic generation of low level artifacts</t>
  </si>
  <si>
    <t>The goal is to develop language to define artefacts to be stored in Digital Library</t>
  </si>
  <si>
    <t>WP18 - Hybrid systems related to the OCR</t>
  </si>
  <si>
    <t>WP16 - Testing facility</t>
  </si>
  <si>
    <t>WP7 - Populating the digital library</t>
  </si>
  <si>
    <t>This includes research and development on content requirements.
Populate OCR library with sample software, virtual machines, attack simulations, scenarios, trainings, exercises, test environments and other artifacts, document the use of forenamed items in a way that they are reusable by the OCR users
This might be broken down into subprojects during the execution</t>
  </si>
  <si>
    <t>WP1 - Servers</t>
  </si>
  <si>
    <t>WP1 - Fast data storage</t>
  </si>
  <si>
    <t>WP1 - Slow data storage</t>
  </si>
  <si>
    <t>WP1 - Networking equipment</t>
  </si>
  <si>
    <t>WP1 - Civil works</t>
  </si>
  <si>
    <t>WP1 - Security equipment</t>
  </si>
  <si>
    <t>Publicity, translation, memorabilia, etc</t>
  </si>
  <si>
    <t>WP2 - Scenario Language Development</t>
  </si>
  <si>
    <t>WP5 - Language Development for Digital Library</t>
  </si>
  <si>
    <t>WP17 - Collaboration tools on OCR</t>
  </si>
  <si>
    <t>WP3 - Management system (VMWare)</t>
  </si>
  <si>
    <t>WP4 - Management system (OpenStack)</t>
  </si>
  <si>
    <t>WP6 - Digital Library development</t>
  </si>
  <si>
    <t>WP8 - User Simulation</t>
  </si>
  <si>
    <t>WP10 - Activity Monitoring</t>
  </si>
  <si>
    <t>WP11 - Situational awareness</t>
  </si>
  <si>
    <t>WP12 - Scoring and evalution module</t>
  </si>
  <si>
    <t>WP13 - Feedback module</t>
  </si>
  <si>
    <t>WP14 - Social aspect module</t>
  </si>
  <si>
    <t>WP15 - Federation of Cyber Ranges</t>
  </si>
  <si>
    <t>WP9 – Traffic simulation/generation</t>
  </si>
  <si>
    <t>Outsourced - Security testing and validation of the OCR capability</t>
  </si>
  <si>
    <t>Development on technical requirements to achive initial operational capability</t>
  </si>
  <si>
    <t>No specific WP - general work to be done under the project - develop and implement OCR specific requirements such as specifications for APIs, minimal security requirements, requirements for federating technical capabilities, guidelines for documentation, KPIs, evaluate existing capabilities (market research), analyse solutions (e.g. proprietary vs open source) etc.</t>
  </si>
  <si>
    <t>Component to store and organize artifacts for re-use – scenarios, virtual machines, test cases, configurations etc, creating marketplace</t>
  </si>
  <si>
    <t>Consists of Dell or Cisco servers, either raw computing or with some storage</t>
  </si>
  <si>
    <t>Any work (installation, initial setup etc.) or additional datacenter small equipment (PDU-s, rack blinds, cabling or cabling accessories, KVM, monitoring tools etc.) needed to set up the OCR environment</t>
  </si>
  <si>
    <t>Legend: EST price is 6 500€/per month, for NOR it is 9 000€/per month, combined price is calculated as 8 000€/per month.</t>
  </si>
  <si>
    <t>Custom malicious content for the Digital Library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</si>
</sst>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43" formatCode="_-* #,##0.00_-;\-* #,##0.00_-;_-* &quot;-&quot;??_-;_-@_-"/>
    <numFmt numFmtId="164" formatCode="_ * #,##0.00_ ;_ * \-#,##0.00_ ;_ * &quot;-&quot;??_ ;_ @_ "/>
    <numFmt numFmtId="165" formatCode="_(* #,##0_);_(* \(#,##0\);_(* &quot;-&quot;_);_(@_)"/>
    <numFmt numFmtId="166" formatCode="_(&quot;$&quot;* #,##0.00_);_(&quot;$&quot;* \(#,##0.00\);_(&quot;$&quot;* &quot;-&quot;??_);_(@_)"/>
    <numFmt numFmtId="167" formatCode="_(* #,##0.00_);_(* \(#,##0.00\);_(* &quot;-&quot;??_);_(@_)"/>
    <numFmt numFmtId="168" formatCode="_ [$€-2]\ * #,##0.00_ ;_ [$€-2]\ * \-#,##0.00_ ;_ [$€-2]\ * &quot;-&quot;??_ "/>
    <numFmt numFmtId="169" formatCode="_(&quot;$&quot;\ * #,##0.00_);_(&quot;$&quot;\ * \(#,##0.00\);_(&quot;$&quot;\ * &quot;-&quot;??_);_(@_)"/>
  </numFmts>
  <fonts count="41" x14ac:knownFonts="1">
    <font>
      <sz val="11"/>
      <color theme="1"/>
      <name val="Calibri"/>
      <family val="2"/>
      <scheme val="minor"/>
    </font>
    <font>
      <sz val="11"/>
      <color theme="1"/>
      <name val="Calibri"/>
      <family val="2"/>
      <scheme val="minor"/>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10"/>
      <color theme="1"/>
      <name val="Calibri"/>
      <family val="2"/>
      <scheme val="minor"/>
    </font>
    <font>
      <b/>
      <sz val="8"/>
      <color rgb="FF002060"/>
      <name val="Calibri"/>
      <family val="2"/>
      <scheme val="minor"/>
    </font>
    <font>
      <i/>
      <sz val="8"/>
      <color rgb="FF002060"/>
      <name val="Calibri"/>
      <family val="2"/>
      <scheme val="minor"/>
    </font>
    <font>
      <sz val="8"/>
      <color rgb="FF002060"/>
      <name val="Calibri"/>
      <family val="2"/>
      <scheme val="minor"/>
    </font>
    <font>
      <b/>
      <sz val="8"/>
      <color rgb="FFFFFFFF"/>
      <name val="Calibri"/>
      <family val="2"/>
      <scheme val="minor"/>
    </font>
    <font>
      <b/>
      <i/>
      <sz val="8"/>
      <color rgb="FFFFFFFF"/>
      <name val="Calibri"/>
      <family val="2"/>
      <scheme val="minor"/>
    </font>
    <font>
      <sz val="8"/>
      <color rgb="FF1F497D"/>
      <name val="Calibri"/>
      <family val="2"/>
      <scheme val="minor"/>
    </font>
    <font>
      <i/>
      <sz val="8"/>
      <color rgb="FF1F497D"/>
      <name val="Calibri"/>
      <family val="2"/>
      <scheme val="minor"/>
    </font>
    <font>
      <i/>
      <sz val="8"/>
      <color rgb="FF000000"/>
      <name val="Calibri"/>
      <family val="2"/>
      <scheme val="minor"/>
    </font>
    <font>
      <i/>
      <sz val="7"/>
      <color rgb="FF002060"/>
      <name val="Calibri"/>
      <family val="2"/>
      <scheme val="minor"/>
    </font>
    <font>
      <sz val="8"/>
      <color rgb="FF000000"/>
      <name val="Calibri"/>
      <family val="2"/>
      <scheme val="minor"/>
    </font>
    <font>
      <sz val="8"/>
      <color rgb="FFFF0000"/>
      <name val="Calibri"/>
      <family val="2"/>
      <scheme val="minor"/>
    </font>
    <font>
      <b/>
      <sz val="8"/>
      <color rgb="FF1F497D"/>
      <name val="Calibri"/>
      <family val="2"/>
      <scheme val="minor"/>
    </font>
    <font>
      <b/>
      <sz val="8"/>
      <color theme="1"/>
      <name val="Calibri"/>
      <family val="2"/>
      <scheme val="minor"/>
    </font>
    <font>
      <sz val="8"/>
      <color theme="1"/>
      <name val="Calibri"/>
      <family val="2"/>
      <scheme val="minor"/>
    </font>
    <font>
      <b/>
      <sz val="11"/>
      <color theme="3"/>
      <name val="Calibri"/>
      <family val="2"/>
      <scheme val="minor"/>
    </font>
    <font>
      <b/>
      <sz val="8"/>
      <color rgb="FF1F497D"/>
      <name val="Calibri"/>
      <family val="2"/>
    </font>
    <font>
      <sz val="8"/>
      <name val="Calibri"/>
      <family val="2"/>
      <charset val="186"/>
      <scheme val="minor"/>
    </font>
    <font>
      <sz val="11"/>
      <name val="Calibri"/>
      <family val="2"/>
      <charset val="186"/>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4F81BD"/>
        <bgColor indexed="64"/>
      </patternFill>
    </fill>
    <fill>
      <patternFill patternType="solid">
        <fgColor rgb="FF95B3D7"/>
        <bgColor indexed="64"/>
      </patternFill>
    </fill>
    <fill>
      <patternFill patternType="solid">
        <fgColor rgb="FFFFFFFF"/>
        <bgColor indexed="64"/>
      </patternFill>
    </fill>
    <fill>
      <patternFill patternType="solid">
        <fgColor rgb="FFDCE6F1"/>
        <bgColor indexed="64"/>
      </patternFill>
    </fill>
    <fill>
      <patternFill patternType="solid">
        <fgColor theme="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rgb="FFFFFFFF"/>
      </right>
      <top style="medium">
        <color indexed="64"/>
      </top>
      <bottom/>
      <diagonal/>
    </border>
    <border>
      <left style="medium">
        <color indexed="64"/>
      </left>
      <right/>
      <top style="medium">
        <color indexed="64"/>
      </top>
      <bottom style="medium">
        <color indexed="64"/>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top style="medium">
        <color rgb="FFFFFFFF"/>
      </top>
      <bottom style="medium">
        <color rgb="FFFFFFFF"/>
      </bottom>
      <diagonal/>
    </border>
    <border>
      <left/>
      <right/>
      <top style="medium">
        <color rgb="FFFFFFFF"/>
      </top>
      <bottom style="medium">
        <color rgb="FFFFFFFF"/>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rgb="FFFFFFFF"/>
      </top>
      <bottom style="medium">
        <color rgb="FFFFFFFF"/>
      </bottom>
      <diagonal/>
    </border>
    <border>
      <left/>
      <right style="medium">
        <color indexed="64"/>
      </right>
      <top style="medium">
        <color rgb="FFFFFFFF"/>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FFFFFF"/>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hair">
        <color theme="0"/>
      </diagonal>
    </border>
    <border>
      <left/>
      <right style="medium">
        <color indexed="64"/>
      </right>
      <top style="medium">
        <color indexed="64"/>
      </top>
      <bottom/>
      <diagonal/>
    </border>
    <border>
      <left style="medium">
        <color rgb="FFFFFFFF"/>
      </left>
      <right/>
      <top style="medium">
        <color indexed="64"/>
      </top>
      <bottom style="medium">
        <color indexed="64"/>
      </bottom>
      <diagonal/>
    </border>
  </borders>
  <cellStyleXfs count="6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5" fillId="3" borderId="0" applyNumberFormat="0" applyBorder="0" applyAlignment="0" applyProtection="0"/>
    <xf numFmtId="0" fontId="6" fillId="8" borderId="1" applyNumberFormat="0" applyAlignment="0" applyProtection="0"/>
    <xf numFmtId="0" fontId="7" fillId="21" borderId="2" applyNumberFormat="0" applyAlignment="0" applyProtection="0"/>
    <xf numFmtId="164"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4" fillId="8" borderId="1" applyNumberFormat="0" applyAlignment="0" applyProtection="0"/>
    <xf numFmtId="0" fontId="15" fillId="0" borderId="6" applyNumberFormat="0" applyFill="0" applyAlignment="0" applyProtection="0"/>
    <xf numFmtId="165" fontId="8" fillId="0" borderId="0" applyFont="0" applyFill="0" applyBorder="0" applyAlignment="0" applyProtection="0"/>
    <xf numFmtId="167" fontId="8" fillId="0" borderId="0" applyFont="0" applyFill="0" applyBorder="0" applyAlignment="0" applyProtection="0"/>
    <xf numFmtId="0" fontId="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3" fillId="0" borderId="0" applyFont="0" applyFill="0" applyBorder="0" applyAlignment="0" applyProtection="0"/>
    <xf numFmtId="167" fontId="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8" fillId="0" borderId="0" applyFont="0" applyFill="0" applyBorder="0" applyAlignment="0" applyProtection="0"/>
    <xf numFmtId="167" fontId="8" fillId="0" borderId="0" applyNumberForma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9" fontId="8" fillId="0" borderId="0" applyFont="0" applyFill="0" applyBorder="0" applyAlignment="0" applyProtection="0"/>
    <xf numFmtId="169" fontId="3" fillId="0" borderId="0" applyFont="0" applyFill="0" applyBorder="0" applyAlignment="0" applyProtection="0"/>
    <xf numFmtId="166" fontId="2"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8" fillId="0" borderId="0" applyFill="0"/>
    <xf numFmtId="0" fontId="8" fillId="0" borderId="0"/>
    <xf numFmtId="0" fontId="8" fillId="0" borderId="0"/>
    <xf numFmtId="0" fontId="1" fillId="0" borderId="0"/>
    <xf numFmtId="0" fontId="1" fillId="0" borderId="0"/>
    <xf numFmtId="0" fontId="1" fillId="0" borderId="0"/>
    <xf numFmtId="0" fontId="8" fillId="0" borderId="0" applyFill="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applyFill="0"/>
    <xf numFmtId="0" fontId="8" fillId="0" borderId="0"/>
    <xf numFmtId="0" fontId="2"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23" borderId="7" applyNumberFormat="0" applyFont="0" applyAlignment="0" applyProtection="0"/>
    <xf numFmtId="0" fontId="3" fillId="23" borderId="7" applyNumberFormat="0" applyFont="0" applyAlignment="0" applyProtection="0"/>
    <xf numFmtId="0" fontId="17" fillId="8" borderId="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NumberForma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30" fillId="0" borderId="13" xfId="0" applyFont="1" applyBorder="1" applyAlignment="1">
      <alignment vertical="center" wrapText="1"/>
    </xf>
    <xf numFmtId="0" fontId="31" fillId="26" borderId="14" xfId="0" applyFont="1" applyFill="1" applyBorder="1" applyAlignment="1">
      <alignment horizontal="center" vertical="center"/>
    </xf>
    <xf numFmtId="0" fontId="32" fillId="26" borderId="14" xfId="0" applyFont="1" applyFill="1" applyBorder="1" applyAlignment="1">
      <alignment horizontal="center" vertical="center"/>
    </xf>
    <xf numFmtId="0" fontId="32" fillId="0" borderId="14" xfId="0" applyFont="1" applyBorder="1" applyAlignment="1">
      <alignment vertical="center"/>
    </xf>
    <xf numFmtId="0" fontId="30" fillId="0" borderId="14" xfId="0" applyFont="1" applyBorder="1" applyAlignment="1">
      <alignment vertical="center"/>
    </xf>
    <xf numFmtId="0" fontId="32" fillId="26" borderId="14" xfId="0" applyFont="1" applyFill="1" applyBorder="1" applyAlignment="1">
      <alignment vertical="center"/>
    </xf>
    <xf numFmtId="0" fontId="33" fillId="0" borderId="14" xfId="0" applyFont="1" applyBorder="1" applyAlignment="1">
      <alignment vertical="center"/>
    </xf>
    <xf numFmtId="0" fontId="23" fillId="0" borderId="10" xfId="0" applyFont="1" applyBorder="1" applyAlignment="1">
      <alignment horizontal="right"/>
    </xf>
    <xf numFmtId="0" fontId="23" fillId="0" borderId="13" xfId="0" applyFont="1" applyBorder="1" applyAlignment="1">
      <alignment horizontal="right"/>
    </xf>
    <xf numFmtId="0" fontId="28" fillId="25" borderId="16" xfId="0" applyFont="1" applyFill="1" applyBorder="1" applyAlignment="1">
      <alignment vertical="center" wrapText="1"/>
    </xf>
    <xf numFmtId="0" fontId="28" fillId="25" borderId="21" xfId="0" applyFont="1" applyFill="1" applyBorder="1" applyAlignment="1">
      <alignment vertical="center" wrapText="1"/>
    </xf>
    <xf numFmtId="0" fontId="28" fillId="25" borderId="16" xfId="0" applyFont="1" applyFill="1" applyBorder="1" applyAlignment="1">
      <alignment vertical="center" wrapText="1"/>
    </xf>
    <xf numFmtId="0" fontId="32" fillId="0" borderId="14" xfId="0" applyFont="1" applyBorder="1" applyAlignment="1">
      <alignment horizontal="left" vertical="center" wrapText="1"/>
    </xf>
    <xf numFmtId="0" fontId="37" fillId="28" borderId="0" xfId="0" applyFont="1" applyFill="1"/>
    <xf numFmtId="0" fontId="21" fillId="28" borderId="0" xfId="0" applyFont="1" applyFill="1"/>
    <xf numFmtId="0" fontId="0" fillId="28" borderId="0" xfId="0" applyFill="1"/>
    <xf numFmtId="0" fontId="28" fillId="25" borderId="16" xfId="0" applyFont="1" applyFill="1" applyBorder="1" applyAlignment="1">
      <alignment vertical="center" wrapText="1"/>
    </xf>
    <xf numFmtId="0" fontId="28" fillId="25" borderId="12" xfId="0" applyFont="1" applyFill="1" applyBorder="1" applyAlignment="1">
      <alignment vertical="center" wrapText="1"/>
    </xf>
    <xf numFmtId="0" fontId="28" fillId="25" borderId="11" xfId="0" applyFont="1" applyFill="1" applyBorder="1" applyAlignment="1">
      <alignment vertical="center" wrapText="1"/>
    </xf>
    <xf numFmtId="0" fontId="26" fillId="24" borderId="27" xfId="0" applyFont="1" applyFill="1" applyBorder="1" applyAlignment="1">
      <alignment horizontal="center" vertical="center" wrapText="1"/>
    </xf>
    <xf numFmtId="0" fontId="0" fillId="28" borderId="0" xfId="0" applyFill="1" applyAlignment="1">
      <alignment horizontal="center" vertical="center"/>
    </xf>
    <xf numFmtId="0" fontId="26" fillId="24" borderId="28" xfId="0" applyFont="1" applyFill="1" applyBorder="1" applyAlignment="1">
      <alignment horizontal="left" vertical="center" wrapText="1"/>
    </xf>
    <xf numFmtId="0" fontId="28" fillId="25" borderId="16" xfId="0" applyFont="1" applyFill="1" applyBorder="1" applyAlignment="1">
      <alignment vertical="center" wrapText="1"/>
    </xf>
    <xf numFmtId="43" fontId="30" fillId="0" borderId="14" xfId="656" applyFont="1" applyBorder="1" applyAlignment="1">
      <alignment vertical="center" wrapText="1"/>
    </xf>
    <xf numFmtId="0" fontId="26" fillId="24" borderId="17" xfId="0" applyFont="1" applyFill="1" applyBorder="1" applyAlignment="1">
      <alignment horizontal="center" vertical="center" wrapText="1"/>
    </xf>
    <xf numFmtId="0" fontId="26" fillId="24" borderId="18" xfId="0" applyFont="1" applyFill="1" applyBorder="1" applyAlignment="1">
      <alignment horizontal="center" vertical="center" wrapText="1"/>
    </xf>
    <xf numFmtId="0" fontId="26" fillId="24" borderId="15" xfId="0" applyFont="1" applyFill="1" applyBorder="1" applyAlignment="1">
      <alignment horizontal="center" vertical="center" wrapText="1"/>
    </xf>
    <xf numFmtId="43" fontId="0" fillId="28" borderId="0" xfId="656" applyFont="1" applyFill="1"/>
    <xf numFmtId="43" fontId="24" fillId="28" borderId="0" xfId="656" applyFont="1" applyFill="1" applyBorder="1" applyAlignment="1"/>
    <xf numFmtId="43" fontId="25" fillId="28" borderId="0" xfId="656" applyFont="1" applyFill="1" applyBorder="1" applyAlignment="1"/>
    <xf numFmtId="43" fontId="25" fillId="28" borderId="0" xfId="656" applyFont="1" applyFill="1" applyBorder="1" applyAlignment="1">
      <alignment wrapText="1"/>
    </xf>
    <xf numFmtId="43" fontId="22" fillId="28" borderId="0" xfId="656" applyFont="1" applyFill="1"/>
    <xf numFmtId="43" fontId="26" fillId="24" borderId="29" xfId="656" applyFont="1" applyFill="1" applyBorder="1" applyAlignment="1">
      <alignment horizontal="center" vertical="center" wrapText="1"/>
    </xf>
    <xf numFmtId="43" fontId="26" fillId="24" borderId="24" xfId="656" applyFont="1" applyFill="1" applyBorder="1" applyAlignment="1">
      <alignment horizontal="center" vertical="center" wrapText="1"/>
    </xf>
    <xf numFmtId="43" fontId="28" fillId="25" borderId="25" xfId="656" applyFont="1" applyFill="1" applyBorder="1" applyAlignment="1">
      <alignment vertical="center" wrapText="1"/>
    </xf>
    <xf numFmtId="43" fontId="28" fillId="25" borderId="11" xfId="656" applyFont="1" applyFill="1" applyBorder="1" applyAlignment="1">
      <alignment vertical="center" wrapText="1"/>
    </xf>
    <xf numFmtId="43" fontId="34" fillId="25" borderId="11" xfId="656" applyFont="1" applyFill="1" applyBorder="1" applyAlignment="1">
      <alignment horizontal="right" vertical="center" wrapText="1"/>
    </xf>
    <xf numFmtId="43" fontId="26" fillId="24" borderId="11" xfId="656" applyFont="1" applyFill="1" applyBorder="1" applyAlignment="1">
      <alignment horizontal="center" vertical="center" wrapText="1"/>
    </xf>
    <xf numFmtId="43" fontId="32" fillId="0" borderId="14" xfId="656" applyFont="1" applyBorder="1" applyAlignment="1">
      <alignment vertical="center" wrapText="1"/>
    </xf>
    <xf numFmtId="43" fontId="32" fillId="0" borderId="14" xfId="656" applyFont="1" applyBorder="1" applyAlignment="1">
      <alignment vertical="center"/>
    </xf>
    <xf numFmtId="43" fontId="26" fillId="24" borderId="10" xfId="656" applyFont="1" applyFill="1" applyBorder="1" applyAlignment="1">
      <alignment horizontal="center" vertical="center" wrapText="1"/>
    </xf>
    <xf numFmtId="43" fontId="32" fillId="0" borderId="0" xfId="656" applyFont="1" applyBorder="1" applyAlignment="1">
      <alignment horizontal="left" vertical="center" wrapText="1"/>
    </xf>
    <xf numFmtId="43" fontId="0" fillId="28" borderId="0" xfId="656" applyFont="1" applyFill="1" applyAlignment="1">
      <alignment horizontal="center" vertical="center"/>
    </xf>
    <xf numFmtId="43" fontId="0" fillId="0" borderId="0" xfId="656" applyFont="1"/>
    <xf numFmtId="0" fontId="30" fillId="0" borderId="13" xfId="0" applyFont="1" applyBorder="1" applyAlignment="1">
      <alignment horizontal="right" vertical="center" wrapText="1"/>
    </xf>
    <xf numFmtId="0" fontId="32" fillId="0" borderId="14" xfId="0" applyFont="1" applyBorder="1" applyAlignment="1">
      <alignment horizontal="right" vertical="center" wrapText="1"/>
    </xf>
    <xf numFmtId="9" fontId="30" fillId="0" borderId="13" xfId="657" applyFont="1" applyBorder="1" applyAlignment="1">
      <alignment horizontal="right" vertical="center" wrapText="1"/>
    </xf>
    <xf numFmtId="9" fontId="32" fillId="0" borderId="14" xfId="657" applyFont="1" applyBorder="1" applyAlignment="1">
      <alignment horizontal="right" vertical="center" wrapText="1"/>
    </xf>
    <xf numFmtId="9" fontId="32" fillId="0" borderId="14" xfId="657" applyFont="1" applyBorder="1" applyAlignment="1">
      <alignment horizontal="right" vertical="center"/>
    </xf>
    <xf numFmtId="0" fontId="24" fillId="26" borderId="14" xfId="0" applyFont="1" applyFill="1" applyBorder="1" applyAlignment="1">
      <alignment horizontal="right" vertical="center"/>
    </xf>
    <xf numFmtId="0" fontId="30" fillId="0" borderId="14" xfId="0" applyFont="1" applyBorder="1" applyAlignment="1">
      <alignment vertical="center" wrapText="1"/>
    </xf>
    <xf numFmtId="0" fontId="28" fillId="25" borderId="16" xfId="0" applyFont="1" applyFill="1" applyBorder="1" applyAlignment="1">
      <alignment vertical="center" wrapText="1"/>
    </xf>
    <xf numFmtId="0" fontId="28" fillId="25" borderId="12" xfId="0" applyFont="1" applyFill="1" applyBorder="1" applyAlignment="1">
      <alignment vertical="center" wrapText="1"/>
    </xf>
    <xf numFmtId="0" fontId="28" fillId="25" borderId="11" xfId="0" applyFont="1" applyFill="1" applyBorder="1" applyAlignment="1">
      <alignment vertical="center" wrapText="1"/>
    </xf>
    <xf numFmtId="43" fontId="21" fillId="28" borderId="0" xfId="656" applyFont="1" applyFill="1"/>
    <xf numFmtId="43" fontId="26" fillId="24" borderId="17" xfId="656" applyFont="1" applyFill="1" applyBorder="1" applyAlignment="1">
      <alignment horizontal="center" vertical="center" wrapText="1"/>
    </xf>
    <xf numFmtId="43" fontId="32" fillId="26" borderId="14" xfId="656" applyFont="1" applyFill="1" applyBorder="1" applyAlignment="1">
      <alignment horizontal="center" vertical="center"/>
    </xf>
    <xf numFmtId="43" fontId="32" fillId="0" borderId="14" xfId="656" applyFont="1" applyBorder="1" applyAlignment="1">
      <alignment horizontal="right" vertical="center"/>
    </xf>
    <xf numFmtId="43" fontId="32" fillId="27" borderId="14" xfId="656" applyFont="1" applyFill="1" applyBorder="1" applyAlignment="1">
      <alignment horizontal="right" vertical="center"/>
    </xf>
    <xf numFmtId="43" fontId="28" fillId="25" borderId="12" xfId="656" applyFont="1" applyFill="1" applyBorder="1" applyAlignment="1">
      <alignment vertical="center" wrapText="1"/>
    </xf>
    <xf numFmtId="43" fontId="35" fillId="25" borderId="13" xfId="656" applyFont="1" applyFill="1" applyBorder="1" applyAlignment="1">
      <alignment horizontal="right" vertical="center"/>
    </xf>
    <xf numFmtId="43" fontId="36" fillId="25" borderId="13" xfId="656" applyFont="1" applyFill="1" applyBorder="1" applyAlignment="1">
      <alignment horizontal="right" vertical="center"/>
    </xf>
    <xf numFmtId="43" fontId="36" fillId="25" borderId="26" xfId="656" applyFont="1" applyFill="1" applyBorder="1" applyAlignment="1">
      <alignment horizontal="right" vertical="center"/>
    </xf>
    <xf numFmtId="43" fontId="36" fillId="25" borderId="10" xfId="656" applyFont="1" applyFill="1" applyBorder="1" applyAlignment="1">
      <alignment horizontal="right" vertical="center"/>
    </xf>
    <xf numFmtId="43" fontId="26" fillId="24" borderId="27" xfId="656" applyFont="1" applyFill="1" applyBorder="1" applyAlignment="1">
      <alignment horizontal="center" vertical="center" wrapText="1"/>
    </xf>
    <xf numFmtId="43" fontId="24" fillId="26" borderId="14" xfId="656" applyFont="1" applyFill="1" applyBorder="1" applyAlignment="1">
      <alignment horizontal="right" vertical="center"/>
    </xf>
    <xf numFmtId="43" fontId="30" fillId="0" borderId="13" xfId="656" applyFont="1" applyBorder="1" applyAlignment="1">
      <alignment vertical="center" wrapText="1"/>
    </xf>
    <xf numFmtId="43" fontId="30" fillId="0" borderId="13" xfId="656" applyFont="1" applyBorder="1" applyAlignment="1">
      <alignment horizontal="right" vertical="center" wrapText="1"/>
    </xf>
    <xf numFmtId="0" fontId="28" fillId="25" borderId="16" xfId="0" applyFont="1" applyFill="1" applyBorder="1" applyAlignment="1">
      <alignment vertical="center" wrapText="1"/>
    </xf>
    <xf numFmtId="0" fontId="28" fillId="25" borderId="12" xfId="0" applyFont="1" applyFill="1" applyBorder="1" applyAlignment="1">
      <alignment vertical="center" wrapText="1"/>
    </xf>
    <xf numFmtId="0" fontId="28" fillId="25" borderId="11" xfId="0" applyFont="1" applyFill="1" applyBorder="1" applyAlignment="1">
      <alignment vertical="center" wrapText="1"/>
    </xf>
    <xf numFmtId="0" fontId="26" fillId="24" borderId="16" xfId="0" applyFont="1" applyFill="1" applyBorder="1" applyAlignment="1">
      <alignment horizontal="right" vertical="center" wrapText="1"/>
    </xf>
    <xf numFmtId="0" fontId="26" fillId="24" borderId="12" xfId="0" applyFont="1" applyFill="1" applyBorder="1" applyAlignment="1">
      <alignment horizontal="right" vertical="center" wrapText="1"/>
    </xf>
    <xf numFmtId="0" fontId="26" fillId="24" borderId="23" xfId="0" applyFont="1" applyFill="1" applyBorder="1" applyAlignment="1">
      <alignment horizontal="right" vertical="center" wrapText="1"/>
    </xf>
    <xf numFmtId="0" fontId="34" fillId="25" borderId="10" xfId="0" applyFont="1" applyFill="1" applyBorder="1" applyAlignment="1">
      <alignment horizontal="right" vertical="center" wrapText="1"/>
    </xf>
    <xf numFmtId="0" fontId="28" fillId="27" borderId="16" xfId="0" applyFont="1" applyFill="1" applyBorder="1" applyAlignment="1">
      <alignment horizontal="right" vertical="center" wrapText="1"/>
    </xf>
    <xf numFmtId="0" fontId="28" fillId="27" borderId="12" xfId="0" applyFont="1" applyFill="1" applyBorder="1" applyAlignment="1">
      <alignment horizontal="right" vertical="center" wrapText="1"/>
    </xf>
    <xf numFmtId="0" fontId="28" fillId="27" borderId="11" xfId="0" applyFont="1" applyFill="1" applyBorder="1" applyAlignment="1">
      <alignment horizontal="right" vertical="center" wrapText="1"/>
    </xf>
    <xf numFmtId="0" fontId="28" fillId="27" borderId="23" xfId="0" applyFont="1" applyFill="1" applyBorder="1" applyAlignment="1">
      <alignment horizontal="right" vertical="center" wrapText="1"/>
    </xf>
    <xf numFmtId="0" fontId="34" fillId="25" borderId="16" xfId="0" applyFont="1" applyFill="1" applyBorder="1" applyAlignment="1">
      <alignment horizontal="right" vertical="center" wrapText="1"/>
    </xf>
    <xf numFmtId="0" fontId="34" fillId="25" borderId="12" xfId="0" applyFont="1" applyFill="1" applyBorder="1" applyAlignment="1">
      <alignment horizontal="right" vertical="center" wrapText="1"/>
    </xf>
    <xf numFmtId="0" fontId="34" fillId="25" borderId="11" xfId="0" applyFont="1" applyFill="1" applyBorder="1" applyAlignment="1">
      <alignment horizontal="right" vertical="center" wrapText="1"/>
    </xf>
    <xf numFmtId="0" fontId="26" fillId="24" borderId="16"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39" fillId="28" borderId="30" xfId="0" applyFont="1" applyFill="1" applyBorder="1" applyAlignment="1">
      <alignment horizontal="right" vertical="center"/>
    </xf>
    <xf numFmtId="0" fontId="40" fillId="28" borderId="12" xfId="0" applyFont="1" applyFill="1" applyBorder="1" applyAlignment="1"/>
    <xf numFmtId="0" fontId="30" fillId="29" borderId="12" xfId="0" applyFont="1" applyFill="1" applyBorder="1" applyAlignment="1">
      <alignment horizontal="right" vertical="center" wrapText="1"/>
    </xf>
    <xf numFmtId="0" fontId="30" fillId="29" borderId="11" xfId="0" applyFont="1" applyFill="1" applyBorder="1" applyAlignment="1">
      <alignment horizontal="right" vertical="center" wrapText="1"/>
    </xf>
    <xf numFmtId="0" fontId="25" fillId="0" borderId="16" xfId="0" applyFont="1" applyBorder="1" applyAlignment="1">
      <alignment wrapText="1"/>
    </xf>
    <xf numFmtId="0" fontId="25" fillId="0" borderId="12" xfId="0" applyFont="1" applyBorder="1" applyAlignment="1">
      <alignment wrapText="1"/>
    </xf>
    <xf numFmtId="0" fontId="25" fillId="0" borderId="11" xfId="0" applyFont="1" applyBorder="1" applyAlignment="1">
      <alignment wrapText="1"/>
    </xf>
    <xf numFmtId="0" fontId="24" fillId="0" borderId="16" xfId="0" applyFont="1" applyBorder="1" applyAlignment="1"/>
    <xf numFmtId="0" fontId="24" fillId="0" borderId="12" xfId="0" applyFont="1" applyBorder="1" applyAlignment="1"/>
    <xf numFmtId="0" fontId="24" fillId="0" borderId="11" xfId="0" applyFont="1" applyBorder="1" applyAlignment="1"/>
    <xf numFmtId="6" fontId="25" fillId="0" borderId="16" xfId="0" applyNumberFormat="1" applyFont="1" applyBorder="1" applyAlignment="1">
      <alignment horizontal="left"/>
    </xf>
    <xf numFmtId="0" fontId="25" fillId="0" borderId="12" xfId="0" applyFont="1" applyBorder="1" applyAlignment="1">
      <alignment horizontal="left"/>
    </xf>
    <xf numFmtId="0" fontId="25" fillId="0" borderId="11" xfId="0" applyFont="1" applyBorder="1" applyAlignment="1">
      <alignment horizontal="left"/>
    </xf>
    <xf numFmtId="9" fontId="25" fillId="0" borderId="16" xfId="0" applyNumberFormat="1" applyFont="1" applyBorder="1" applyAlignment="1">
      <alignment horizontal="left" wrapText="1"/>
    </xf>
    <xf numFmtId="0" fontId="25" fillId="0" borderId="12" xfId="0" applyFont="1" applyBorder="1" applyAlignment="1">
      <alignment horizontal="left" wrapText="1"/>
    </xf>
    <xf numFmtId="0" fontId="25" fillId="0" borderId="11" xfId="0" applyFont="1" applyBorder="1" applyAlignment="1">
      <alignment horizontal="left" wrapText="1"/>
    </xf>
    <xf numFmtId="0" fontId="26" fillId="24" borderId="19" xfId="0" applyFont="1" applyFill="1" applyBorder="1" applyAlignment="1">
      <alignment horizontal="center" vertical="center" wrapText="1"/>
    </xf>
    <xf numFmtId="0" fontId="26" fillId="24" borderId="20" xfId="0" applyFont="1" applyFill="1" applyBorder="1" applyAlignment="1">
      <alignment horizontal="center" vertical="center" wrapText="1"/>
    </xf>
    <xf numFmtId="0" fontId="26" fillId="24" borderId="24" xfId="0" applyFont="1" applyFill="1" applyBorder="1" applyAlignment="1">
      <alignment horizontal="center" vertical="center" wrapText="1"/>
    </xf>
    <xf numFmtId="0" fontId="28" fillId="25" borderId="21" xfId="0" applyFont="1" applyFill="1" applyBorder="1" applyAlignment="1">
      <alignment vertical="center" wrapText="1"/>
    </xf>
    <xf numFmtId="0" fontId="28" fillId="25" borderId="22" xfId="0" applyFont="1" applyFill="1" applyBorder="1" applyAlignment="1">
      <alignment vertical="center" wrapText="1"/>
    </xf>
    <xf numFmtId="0" fontId="28" fillId="25" borderId="25" xfId="0" applyFont="1" applyFill="1" applyBorder="1" applyAlignment="1">
      <alignment vertical="center" wrapText="1"/>
    </xf>
  </cellXfs>
  <cellStyles count="658">
    <cellStyle name="20% - Accent1 2" xfId="1"/>
    <cellStyle name="20% - Accent2 2" xfId="2"/>
    <cellStyle name="20% - Accent3 2" xfId="3"/>
    <cellStyle name="20% - Accent4 2" xfId="4"/>
    <cellStyle name="20% - Accent5 2" xfId="5"/>
    <cellStyle name="20% - Accent6 2" xfId="6"/>
    <cellStyle name="20% - Accent6 3"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omma 2 2" xfId="30"/>
    <cellStyle name="Comma 2_assumptions" xfId="31"/>
    <cellStyle name="Comma 3" xfId="32"/>
    <cellStyle name="Comma 3 2" xfId="33"/>
    <cellStyle name="Comma 4" xfId="34"/>
    <cellStyle name="Comma 5" xfId="35"/>
    <cellStyle name="Comma 6" xfId="36"/>
    <cellStyle name="Euro" xfId="37"/>
    <cellStyle name="Explanatory Text 2" xfId="38"/>
    <cellStyle name="Good 2" xfId="39"/>
    <cellStyle name="Heading 1 2" xfId="40"/>
    <cellStyle name="Heading 2 2" xfId="41"/>
    <cellStyle name="Heading 3 2" xfId="42"/>
    <cellStyle name="Heading 4 2" xfId="43"/>
    <cellStyle name="Input 2" xfId="44"/>
    <cellStyle name="Input 3" xfId="45"/>
    <cellStyle name="Koma" xfId="656" builtinId="3"/>
    <cellStyle name="Linked Cell 2" xfId="46"/>
    <cellStyle name="Millares [0] 2" xfId="47"/>
    <cellStyle name="Millares 2" xfId="48"/>
    <cellStyle name="Millares 2 2" xfId="49"/>
    <cellStyle name="Millares 2 3" xfId="50"/>
    <cellStyle name="Millares 2 3 2" xfId="51"/>
    <cellStyle name="Millares 2 3 2 2" xfId="52"/>
    <cellStyle name="Millares 2 3 3" xfId="53"/>
    <cellStyle name="Millares 2 3 4" xfId="54"/>
    <cellStyle name="Millares 20 2" xfId="55"/>
    <cellStyle name="Millares 25" xfId="56"/>
    <cellStyle name="Millares 3" xfId="57"/>
    <cellStyle name="Millares 3 2" xfId="58"/>
    <cellStyle name="Millares 4" xfId="59"/>
    <cellStyle name="Millares 5" xfId="60"/>
    <cellStyle name="Millares 6" xfId="61"/>
    <cellStyle name="Millares 6 2" xfId="62"/>
    <cellStyle name="Millares 6 2 2" xfId="63"/>
    <cellStyle name="Millares 6 3" xfId="64"/>
    <cellStyle name="Millares 6 4" xfId="65"/>
    <cellStyle name="Millares 7" xfId="66"/>
    <cellStyle name="Millares 8" xfId="67"/>
    <cellStyle name="Milliers_Bud06  HO-items etc in applications" xfId="68"/>
    <cellStyle name="Moneda 2" xfId="69"/>
    <cellStyle name="Moneda 2 2" xfId="70"/>
    <cellStyle name="Moneda 3" xfId="71"/>
    <cellStyle name="Moneda 9" xfId="72"/>
    <cellStyle name="Neutral 2" xfId="73"/>
    <cellStyle name="Normaallaad" xfId="0" builtinId="0"/>
    <cellStyle name="Normal 10" xfId="74"/>
    <cellStyle name="Normal 10 2" xfId="75"/>
    <cellStyle name="Normal 10 2 2" xfId="76"/>
    <cellStyle name="Normal 10 3" xfId="77"/>
    <cellStyle name="Normal 10 4" xfId="78"/>
    <cellStyle name="Normal 11" xfId="79"/>
    <cellStyle name="Normal 12" xfId="80"/>
    <cellStyle name="Normal 12 2" xfId="81"/>
    <cellStyle name="Normal 13" xfId="82"/>
    <cellStyle name="Normal 13 2" xfId="83"/>
    <cellStyle name="Normal 13 3" xfId="84"/>
    <cellStyle name="Normal 14" xfId="85"/>
    <cellStyle name="Normal 2" xfId="86"/>
    <cellStyle name="Normal 2 10" xfId="87"/>
    <cellStyle name="Normal 2 10 2" xfId="88"/>
    <cellStyle name="Normal 2 10 2 2" xfId="89"/>
    <cellStyle name="Normal 2 10 3" xfId="90"/>
    <cellStyle name="Normal 2 10 4" xfId="91"/>
    <cellStyle name="Normal 2 11" xfId="92"/>
    <cellStyle name="Normal 2 11 2" xfId="93"/>
    <cellStyle name="Normal 2 12" xfId="94"/>
    <cellStyle name="Normal 2 13" xfId="95"/>
    <cellStyle name="Normal 2 2" xfId="96"/>
    <cellStyle name="Normal 2 2 2" xfId="97"/>
    <cellStyle name="Normal 2 2 2 2" xfId="98"/>
    <cellStyle name="Normal 2 2 2 2 2" xfId="99"/>
    <cellStyle name="Normal 2 2 2 2 2 2" xfId="100"/>
    <cellStyle name="Normal 2 2 2 2 2 2 2" xfId="101"/>
    <cellStyle name="Normal 2 2 2 2 2 3" xfId="102"/>
    <cellStyle name="Normal 2 2 2 2 2 4" xfId="103"/>
    <cellStyle name="Normal 2 2 2 2 3" xfId="104"/>
    <cellStyle name="Normal 2 2 2 2 3 2" xfId="105"/>
    <cellStyle name="Normal 2 2 2 2 4" xfId="106"/>
    <cellStyle name="Normal 2 2 2 2 5" xfId="107"/>
    <cellStyle name="Normal 2 2 2 3" xfId="108"/>
    <cellStyle name="Normal 2 2 2 3 2" xfId="109"/>
    <cellStyle name="Normal 2 2 2 3 2 2" xfId="110"/>
    <cellStyle name="Normal 2 2 2 3 2 2 2" xfId="111"/>
    <cellStyle name="Normal 2 2 2 3 2 3" xfId="112"/>
    <cellStyle name="Normal 2 2 2 3 2 4" xfId="113"/>
    <cellStyle name="Normal 2 2 2 3 3" xfId="114"/>
    <cellStyle name="Normal 2 2 2 3 3 2" xfId="115"/>
    <cellStyle name="Normal 2 2 2 3 4" xfId="116"/>
    <cellStyle name="Normal 2 2 2 3 5" xfId="117"/>
    <cellStyle name="Normal 2 2 2 4" xfId="118"/>
    <cellStyle name="Normal 2 2 2 5" xfId="119"/>
    <cellStyle name="Normal 2 2 2 5 2" xfId="120"/>
    <cellStyle name="Normal 2 2 2 5 2 2" xfId="121"/>
    <cellStyle name="Normal 2 2 2 5 3" xfId="122"/>
    <cellStyle name="Normal 2 2 2 5 4" xfId="123"/>
    <cellStyle name="Normal 2 2 2 6" xfId="124"/>
    <cellStyle name="Normal 2 2 2 6 2" xfId="125"/>
    <cellStyle name="Normal 2 2 2 7" xfId="126"/>
    <cellStyle name="Normal 2 2 2 8" xfId="127"/>
    <cellStyle name="Normal 2 2 3" xfId="128"/>
    <cellStyle name="Normal 2 2 3 2" xfId="129"/>
    <cellStyle name="Normal 2 2 3 2 2" xfId="130"/>
    <cellStyle name="Normal 2 2 3 2 2 2" xfId="131"/>
    <cellStyle name="Normal 2 2 3 2 3" xfId="132"/>
    <cellStyle name="Normal 2 2 3 2 4" xfId="133"/>
    <cellStyle name="Normal 2 2 3 3" xfId="134"/>
    <cellStyle name="Normal 2 2 3 3 2" xfId="135"/>
    <cellStyle name="Normal 2 2 3 4" xfId="136"/>
    <cellStyle name="Normal 2 2 3 5" xfId="137"/>
    <cellStyle name="Normal 2 2 4" xfId="138"/>
    <cellStyle name="Normal 2 2 4 2" xfId="139"/>
    <cellStyle name="Normal 2 2 4 2 2" xfId="140"/>
    <cellStyle name="Normal 2 2 4 2 2 2" xfId="141"/>
    <cellStyle name="Normal 2 2 4 2 3" xfId="142"/>
    <cellStyle name="Normal 2 2 4 2 4" xfId="143"/>
    <cellStyle name="Normal 2 2 4 3" xfId="144"/>
    <cellStyle name="Normal 2 2 4 3 2" xfId="145"/>
    <cellStyle name="Normal 2 2 4 4" xfId="146"/>
    <cellStyle name="Normal 2 2 4 5" xfId="147"/>
    <cellStyle name="Normal 2 2 5" xfId="148"/>
    <cellStyle name="Normal 2 2 6" xfId="149"/>
    <cellStyle name="Normal 2 2 6 2" xfId="150"/>
    <cellStyle name="Normal 2 2 6 2 2" xfId="151"/>
    <cellStyle name="Normal 2 2 6 3" xfId="152"/>
    <cellStyle name="Normal 2 2 6 4" xfId="153"/>
    <cellStyle name="Normal 2 2 7" xfId="154"/>
    <cellStyle name="Normal 2 2 7 2" xfId="155"/>
    <cellStyle name="Normal 2 2 8" xfId="156"/>
    <cellStyle name="Normal 2 2 9" xfId="157"/>
    <cellStyle name="Normal 2 2_assumptions" xfId="158"/>
    <cellStyle name="Normal 2 3" xfId="159"/>
    <cellStyle name="Normal 2 3 2" xfId="160"/>
    <cellStyle name="Normal 2 3 2 2" xfId="161"/>
    <cellStyle name="Normal 2 3 2 2 2" xfId="162"/>
    <cellStyle name="Normal 2 3 2 2 2 2" xfId="163"/>
    <cellStyle name="Normal 2 3 2 2 3" xfId="164"/>
    <cellStyle name="Normal 2 3 2 2 4" xfId="165"/>
    <cellStyle name="Normal 2 3 2 3" xfId="166"/>
    <cellStyle name="Normal 2 3 2 3 2" xfId="167"/>
    <cellStyle name="Normal 2 3 2 4" xfId="168"/>
    <cellStyle name="Normal 2 3 2 5" xfId="169"/>
    <cellStyle name="Normal 2 3 3" xfId="170"/>
    <cellStyle name="Normal 2 3 3 2" xfId="171"/>
    <cellStyle name="Normal 2 3 3 2 2" xfId="172"/>
    <cellStyle name="Normal 2 3 3 2 2 2" xfId="173"/>
    <cellStyle name="Normal 2 3 3 2 3" xfId="174"/>
    <cellStyle name="Normal 2 3 3 2 4" xfId="175"/>
    <cellStyle name="Normal 2 3 3 3" xfId="176"/>
    <cellStyle name="Normal 2 3 3 3 2" xfId="177"/>
    <cellStyle name="Normal 2 3 3 4" xfId="178"/>
    <cellStyle name="Normal 2 3 3 5" xfId="179"/>
    <cellStyle name="Normal 2 3 4" xfId="180"/>
    <cellStyle name="Normal 2 3 4 2" xfId="181"/>
    <cellStyle name="Normal 2 3 4 2 2" xfId="182"/>
    <cellStyle name="Normal 2 3 4 3" xfId="183"/>
    <cellStyle name="Normal 2 3 4 4" xfId="184"/>
    <cellStyle name="Normal 2 3 5" xfId="185"/>
    <cellStyle name="Normal 2 3 5 2" xfId="186"/>
    <cellStyle name="Normal 2 3 5 2 2" xfId="187"/>
    <cellStyle name="Normal 2 3 5 3" xfId="188"/>
    <cellStyle name="Normal 2 3 5 4" xfId="189"/>
    <cellStyle name="Normal 2 3 6" xfId="190"/>
    <cellStyle name="Normal 2 3 6 2" xfId="191"/>
    <cellStyle name="Normal 2 3 7" xfId="192"/>
    <cellStyle name="Normal 2 3 8" xfId="193"/>
    <cellStyle name="Normal 2 4" xfId="194"/>
    <cellStyle name="Normal 2 4 2" xfId="195"/>
    <cellStyle name="Normal 2 4 2 2" xfId="196"/>
    <cellStyle name="Normal 2 4 2 2 2" xfId="197"/>
    <cellStyle name="Normal 2 4 2 2 2 2" xfId="198"/>
    <cellStyle name="Normal 2 4 2 2 3" xfId="199"/>
    <cellStyle name="Normal 2 4 2 2 4" xfId="200"/>
    <cellStyle name="Normal 2 4 2 3" xfId="201"/>
    <cellStyle name="Normal 2 4 2 3 2" xfId="202"/>
    <cellStyle name="Normal 2 4 2 4" xfId="203"/>
    <cellStyle name="Normal 2 4 2 5" xfId="204"/>
    <cellStyle name="Normal 2 4 3" xfId="205"/>
    <cellStyle name="Normal 2 4 3 2" xfId="206"/>
    <cellStyle name="Normal 2 4 3 2 2" xfId="207"/>
    <cellStyle name="Normal 2 4 3 2 2 2" xfId="208"/>
    <cellStyle name="Normal 2 4 3 2 3" xfId="209"/>
    <cellStyle name="Normal 2 4 3 2 4" xfId="210"/>
    <cellStyle name="Normal 2 4 3 3" xfId="211"/>
    <cellStyle name="Normal 2 4 3 3 2" xfId="212"/>
    <cellStyle name="Normal 2 4 3 4" xfId="213"/>
    <cellStyle name="Normal 2 4 3 5" xfId="214"/>
    <cellStyle name="Normal 2 4 4" xfId="215"/>
    <cellStyle name="Normal 2 4 5" xfId="216"/>
    <cellStyle name="Normal 2 4 5 2" xfId="217"/>
    <cellStyle name="Normal 2 4 5 2 2" xfId="218"/>
    <cellStyle name="Normal 2 4 5 3" xfId="219"/>
    <cellStyle name="Normal 2 4 5 4" xfId="220"/>
    <cellStyle name="Normal 2 4 6" xfId="221"/>
    <cellStyle name="Normal 2 4 6 2" xfId="222"/>
    <cellStyle name="Normal 2 4 7" xfId="223"/>
    <cellStyle name="Normal 2 4 8" xfId="224"/>
    <cellStyle name="Normal 2 5" xfId="225"/>
    <cellStyle name="Normal 2 5 2" xfId="226"/>
    <cellStyle name="Normal 2 5 2 2" xfId="227"/>
    <cellStyle name="Normal 2 5 2 2 2" xfId="228"/>
    <cellStyle name="Normal 2 5 2 2 2 2" xfId="229"/>
    <cellStyle name="Normal 2 5 2 2 3" xfId="230"/>
    <cellStyle name="Normal 2 5 2 2 4" xfId="231"/>
    <cellStyle name="Normal 2 5 2 3" xfId="232"/>
    <cellStyle name="Normal 2 5 2 3 2" xfId="233"/>
    <cellStyle name="Normal 2 5 2 4" xfId="234"/>
    <cellStyle name="Normal 2 5 2 5" xfId="235"/>
    <cellStyle name="Normal 2 5 3" xfId="236"/>
    <cellStyle name="Normal 2 5 3 2" xfId="237"/>
    <cellStyle name="Normal 2 5 3 2 2" xfId="238"/>
    <cellStyle name="Normal 2 5 3 2 2 2" xfId="239"/>
    <cellStyle name="Normal 2 5 3 2 3" xfId="240"/>
    <cellStyle name="Normal 2 5 3 2 4" xfId="241"/>
    <cellStyle name="Normal 2 5 3 3" xfId="242"/>
    <cellStyle name="Normal 2 5 3 3 2" xfId="243"/>
    <cellStyle name="Normal 2 5 3 4" xfId="244"/>
    <cellStyle name="Normal 2 5 3 5" xfId="245"/>
    <cellStyle name="Normal 2 5 4" xfId="246"/>
    <cellStyle name="Normal 2 5 5" xfId="247"/>
    <cellStyle name="Normal 2 5 5 2" xfId="248"/>
    <cellStyle name="Normal 2 5 5 2 2" xfId="249"/>
    <cellStyle name="Normal 2 5 5 3" xfId="250"/>
    <cellStyle name="Normal 2 5 5 4" xfId="251"/>
    <cellStyle name="Normal 2 5 6" xfId="252"/>
    <cellStyle name="Normal 2 5 6 2" xfId="253"/>
    <cellStyle name="Normal 2 5 7" xfId="254"/>
    <cellStyle name="Normal 2 5 8" xfId="255"/>
    <cellStyle name="Normal 2 6" xfId="256"/>
    <cellStyle name="Normal 2 6 2" xfId="257"/>
    <cellStyle name="Normal 2 6 2 2" xfId="258"/>
    <cellStyle name="Normal 2 6 2 2 2" xfId="259"/>
    <cellStyle name="Normal 2 6 2 2 2 2" xfId="260"/>
    <cellStyle name="Normal 2 6 2 2 3" xfId="261"/>
    <cellStyle name="Normal 2 6 2 2 4" xfId="262"/>
    <cellStyle name="Normal 2 6 2 3" xfId="263"/>
    <cellStyle name="Normal 2 6 2 3 2" xfId="264"/>
    <cellStyle name="Normal 2 6 2 4" xfId="265"/>
    <cellStyle name="Normal 2 6 2 5" xfId="266"/>
    <cellStyle name="Normal 2 6 3" xfId="267"/>
    <cellStyle name="Normal 2 6 3 2" xfId="268"/>
    <cellStyle name="Normal 2 6 3 2 2" xfId="269"/>
    <cellStyle name="Normal 2 6 3 2 2 2" xfId="270"/>
    <cellStyle name="Normal 2 6 3 2 3" xfId="271"/>
    <cellStyle name="Normal 2 6 3 2 4" xfId="272"/>
    <cellStyle name="Normal 2 6 3 3" xfId="273"/>
    <cellStyle name="Normal 2 6 3 3 2" xfId="274"/>
    <cellStyle name="Normal 2 6 3 4" xfId="275"/>
    <cellStyle name="Normal 2 6 3 5" xfId="276"/>
    <cellStyle name="Normal 2 6 4" xfId="277"/>
    <cellStyle name="Normal 2 6 5" xfId="278"/>
    <cellStyle name="Normal 2 6 5 2" xfId="279"/>
    <cellStyle name="Normal 2 6 5 2 2" xfId="280"/>
    <cellStyle name="Normal 2 6 5 3" xfId="281"/>
    <cellStyle name="Normal 2 6 5 4" xfId="282"/>
    <cellStyle name="Normal 2 6 6" xfId="283"/>
    <cellStyle name="Normal 2 6 6 2" xfId="284"/>
    <cellStyle name="Normal 2 6 7" xfId="285"/>
    <cellStyle name="Normal 2 6 8" xfId="286"/>
    <cellStyle name="Normal 2 7" xfId="287"/>
    <cellStyle name="Normal 2 7 2" xfId="288"/>
    <cellStyle name="Normal 2 7 2 2" xfId="289"/>
    <cellStyle name="Normal 2 7 2 2 2" xfId="290"/>
    <cellStyle name="Normal 2 7 2 3" xfId="291"/>
    <cellStyle name="Normal 2 7 2 4" xfId="292"/>
    <cellStyle name="Normal 2 7 3" xfId="293"/>
    <cellStyle name="Normal 2 7 3 2" xfId="294"/>
    <cellStyle name="Normal 2 7 3 2 2" xfId="295"/>
    <cellStyle name="Normal 2 7 3 3" xfId="296"/>
    <cellStyle name="Normal 2 7 3 4" xfId="297"/>
    <cellStyle name="Normal 2 7 4" xfId="298"/>
    <cellStyle name="Normal 2 7 4 2" xfId="299"/>
    <cellStyle name="Normal 2 7 4 2 2" xfId="300"/>
    <cellStyle name="Normal 2 7 4 3" xfId="301"/>
    <cellStyle name="Normal 2 7 4 4" xfId="302"/>
    <cellStyle name="Normal 2 7 5" xfId="303"/>
    <cellStyle name="Normal 2 7 5 2" xfId="304"/>
    <cellStyle name="Normal 2 7 6" xfId="305"/>
    <cellStyle name="Normal 2 7 7" xfId="306"/>
    <cellStyle name="Normal 2 8" xfId="307"/>
    <cellStyle name="Normal 2 8 2" xfId="308"/>
    <cellStyle name="Normal 2 8 2 2" xfId="309"/>
    <cellStyle name="Normal 2 8 2 2 2" xfId="310"/>
    <cellStyle name="Normal 2 8 2 3" xfId="311"/>
    <cellStyle name="Normal 2 8 2 4" xfId="312"/>
    <cellStyle name="Normal 2 8 3" xfId="313"/>
    <cellStyle name="Normal 2 8 3 2" xfId="314"/>
    <cellStyle name="Normal 2 8 4" xfId="315"/>
    <cellStyle name="Normal 2 8 5" xfId="316"/>
    <cellStyle name="Normal 2 9" xfId="317"/>
    <cellStyle name="Normal 2_02. CO SALARY SUPPORT" xfId="318"/>
    <cellStyle name="Normal 3" xfId="319"/>
    <cellStyle name="Normal 3 2" xfId="320"/>
    <cellStyle name="Normal 3 2 2" xfId="321"/>
    <cellStyle name="Normal 3 2 2 2" xfId="322"/>
    <cellStyle name="Normal 3 2 2 2 2" xfId="323"/>
    <cellStyle name="Normal 3 2 2 3" xfId="324"/>
    <cellStyle name="Normal 3 2 2 4" xfId="325"/>
    <cellStyle name="Normal 3 2 3" xfId="326"/>
    <cellStyle name="Normal 3 2 3 2" xfId="327"/>
    <cellStyle name="Normal 3 2 4" xfId="328"/>
    <cellStyle name="Normal 3 2 5" xfId="329"/>
    <cellStyle name="Normal 3 3" xfId="330"/>
    <cellStyle name="Normal 3 4" xfId="331"/>
    <cellStyle name="Normal 3_assumptions" xfId="332"/>
    <cellStyle name="Normal 30" xfId="333"/>
    <cellStyle name="Normal 4" xfId="334"/>
    <cellStyle name="Normal 4 10" xfId="335"/>
    <cellStyle name="Normal 4 2" xfId="336"/>
    <cellStyle name="Normal 4 2 2" xfId="337"/>
    <cellStyle name="Normal 4 2 2 2" xfId="338"/>
    <cellStyle name="Normal 4 2 2 2 2" xfId="339"/>
    <cellStyle name="Normal 4 2 2 2 2 2" xfId="340"/>
    <cellStyle name="Normal 4 2 2 2 2 2 2" xfId="341"/>
    <cellStyle name="Normal 4 2 2 2 2 3" xfId="342"/>
    <cellStyle name="Normal 4 2 2 2 2 4" xfId="343"/>
    <cellStyle name="Normal 4 2 2 2 3" xfId="344"/>
    <cellStyle name="Normal 4 2 2 2 3 2" xfId="345"/>
    <cellStyle name="Normal 4 2 2 2 4" xfId="346"/>
    <cellStyle name="Normal 4 2 2 2 5" xfId="347"/>
    <cellStyle name="Normal 4 2 2 3" xfId="348"/>
    <cellStyle name="Normal 4 2 2 3 2" xfId="349"/>
    <cellStyle name="Normal 4 2 2 3 2 2" xfId="350"/>
    <cellStyle name="Normal 4 2 2 3 2 2 2" xfId="351"/>
    <cellStyle name="Normal 4 2 2 3 2 3" xfId="352"/>
    <cellStyle name="Normal 4 2 2 3 2 4" xfId="353"/>
    <cellStyle name="Normal 4 2 2 3 3" xfId="354"/>
    <cellStyle name="Normal 4 2 2 3 3 2" xfId="355"/>
    <cellStyle name="Normal 4 2 2 3 4" xfId="356"/>
    <cellStyle name="Normal 4 2 2 3 5" xfId="357"/>
    <cellStyle name="Normal 4 2 2 4" xfId="358"/>
    <cellStyle name="Normal 4 2 2 4 2" xfId="359"/>
    <cellStyle name="Normal 4 2 2 4 2 2" xfId="360"/>
    <cellStyle name="Normal 4 2 2 4 3" xfId="361"/>
    <cellStyle name="Normal 4 2 2 4 4" xfId="362"/>
    <cellStyle name="Normal 4 2 2 5" xfId="363"/>
    <cellStyle name="Normal 4 2 2 5 2" xfId="364"/>
    <cellStyle name="Normal 4 2 2 6" xfId="365"/>
    <cellStyle name="Normal 4 2 2 7" xfId="366"/>
    <cellStyle name="Normal 4 2 3" xfId="367"/>
    <cellStyle name="Normal 4 2 3 2" xfId="368"/>
    <cellStyle name="Normal 4 2 3 2 2" xfId="369"/>
    <cellStyle name="Normal 4 2 3 2 2 2" xfId="370"/>
    <cellStyle name="Normal 4 2 3 2 3" xfId="371"/>
    <cellStyle name="Normal 4 2 3 2 4" xfId="372"/>
    <cellStyle name="Normal 4 2 3 3" xfId="373"/>
    <cellStyle name="Normal 4 2 3 3 2" xfId="374"/>
    <cellStyle name="Normal 4 2 3 4" xfId="375"/>
    <cellStyle name="Normal 4 2 3 5" xfId="376"/>
    <cellStyle name="Normal 4 2 4" xfId="377"/>
    <cellStyle name="Normal 4 2 4 2" xfId="378"/>
    <cellStyle name="Normal 4 2 4 2 2" xfId="379"/>
    <cellStyle name="Normal 4 2 4 2 2 2" xfId="380"/>
    <cellStyle name="Normal 4 2 4 2 3" xfId="381"/>
    <cellStyle name="Normal 4 2 4 2 4" xfId="382"/>
    <cellStyle name="Normal 4 2 4 3" xfId="383"/>
    <cellStyle name="Normal 4 2 4 3 2" xfId="384"/>
    <cellStyle name="Normal 4 2 4 4" xfId="385"/>
    <cellStyle name="Normal 4 2 4 5" xfId="386"/>
    <cellStyle name="Normal 4 2 5" xfId="387"/>
    <cellStyle name="Normal 4 2 5 2" xfId="388"/>
    <cellStyle name="Normal 4 2 5 2 2" xfId="389"/>
    <cellStyle name="Normal 4 2 5 3" xfId="390"/>
    <cellStyle name="Normal 4 2 5 4" xfId="391"/>
    <cellStyle name="Normal 4 2 6" xfId="392"/>
    <cellStyle name="Normal 4 2 6 2" xfId="393"/>
    <cellStyle name="Normal 4 2 7" xfId="394"/>
    <cellStyle name="Normal 4 2 8" xfId="395"/>
    <cellStyle name="Normal 4 3" xfId="396"/>
    <cellStyle name="Normal 4 3 2" xfId="397"/>
    <cellStyle name="Normal 4 3 2 2" xfId="398"/>
    <cellStyle name="Normal 4 3 2 2 2" xfId="399"/>
    <cellStyle name="Normal 4 3 2 2 2 2" xfId="400"/>
    <cellStyle name="Normal 4 3 2 2 3" xfId="401"/>
    <cellStyle name="Normal 4 3 2 2 4" xfId="402"/>
    <cellStyle name="Normal 4 3 2 3" xfId="403"/>
    <cellStyle name="Normal 4 3 2 3 2" xfId="404"/>
    <cellStyle name="Normal 4 3 2 4" xfId="405"/>
    <cellStyle name="Normal 4 3 2 5" xfId="406"/>
    <cellStyle name="Normal 4 3 3" xfId="407"/>
    <cellStyle name="Normal 4 3 3 2" xfId="408"/>
    <cellStyle name="Normal 4 3 3 2 2" xfId="409"/>
    <cellStyle name="Normal 4 3 3 2 2 2" xfId="410"/>
    <cellStyle name="Normal 4 3 3 2 3" xfId="411"/>
    <cellStyle name="Normal 4 3 3 2 4" xfId="412"/>
    <cellStyle name="Normal 4 3 3 3" xfId="413"/>
    <cellStyle name="Normal 4 3 3 3 2" xfId="414"/>
    <cellStyle name="Normal 4 3 3 4" xfId="415"/>
    <cellStyle name="Normal 4 3 3 5" xfId="416"/>
    <cellStyle name="Normal 4 3 4" xfId="417"/>
    <cellStyle name="Normal 4 3 4 2" xfId="418"/>
    <cellStyle name="Normal 4 3 4 2 2" xfId="419"/>
    <cellStyle name="Normal 4 3 4 3" xfId="420"/>
    <cellStyle name="Normal 4 3 4 4" xfId="421"/>
    <cellStyle name="Normal 4 3 5" xfId="422"/>
    <cellStyle name="Normal 4 3 5 2" xfId="423"/>
    <cellStyle name="Normal 4 3 6" xfId="424"/>
    <cellStyle name="Normal 4 3 7" xfId="425"/>
    <cellStyle name="Normal 4 4" xfId="426"/>
    <cellStyle name="Normal 4 5" xfId="427"/>
    <cellStyle name="Normal 4 5 2" xfId="428"/>
    <cellStyle name="Normal 4 5 2 2" xfId="429"/>
    <cellStyle name="Normal 4 5 2 2 2" xfId="430"/>
    <cellStyle name="Normal 4 5 2 3" xfId="431"/>
    <cellStyle name="Normal 4 5 2 4" xfId="432"/>
    <cellStyle name="Normal 4 5 3" xfId="433"/>
    <cellStyle name="Normal 4 5 3 2" xfId="434"/>
    <cellStyle name="Normal 4 5 4" xfId="435"/>
    <cellStyle name="Normal 4 5 5" xfId="436"/>
    <cellStyle name="Normal 4 6" xfId="437"/>
    <cellStyle name="Normal 4 6 2" xfId="438"/>
    <cellStyle name="Normal 4 6 2 2" xfId="439"/>
    <cellStyle name="Normal 4 6 2 2 2" xfId="440"/>
    <cellStyle name="Normal 4 6 2 3" xfId="441"/>
    <cellStyle name="Normal 4 6 2 4" xfId="442"/>
    <cellStyle name="Normal 4 6 3" xfId="443"/>
    <cellStyle name="Normal 4 6 3 2" xfId="444"/>
    <cellStyle name="Normal 4 6 4" xfId="445"/>
    <cellStyle name="Normal 4 6 5" xfId="446"/>
    <cellStyle name="Normal 4 7" xfId="447"/>
    <cellStyle name="Normal 4 7 2" xfId="448"/>
    <cellStyle name="Normal 4 7 2 2" xfId="449"/>
    <cellStyle name="Normal 4 7 3" xfId="450"/>
    <cellStyle name="Normal 4 7 4" xfId="451"/>
    <cellStyle name="Normal 4 8" xfId="452"/>
    <cellStyle name="Normal 4 8 2" xfId="453"/>
    <cellStyle name="Normal 4 9" xfId="454"/>
    <cellStyle name="Normal 4_assumptions" xfId="455"/>
    <cellStyle name="Normal 5" xfId="456"/>
    <cellStyle name="Normal 5 10" xfId="457"/>
    <cellStyle name="Normal 5 11" xfId="458"/>
    <cellStyle name="Normal 5 2" xfId="459"/>
    <cellStyle name="Normal 5 2 2" xfId="460"/>
    <cellStyle name="Normal 5 2 2 2" xfId="461"/>
    <cellStyle name="Normal 5 2 2 2 2" xfId="462"/>
    <cellStyle name="Normal 5 2 2 2 2 2" xfId="463"/>
    <cellStyle name="Normal 5 2 2 2 2 2 2" xfId="464"/>
    <cellStyle name="Normal 5 2 2 2 2 3" xfId="465"/>
    <cellStyle name="Normal 5 2 2 2 2 4" xfId="466"/>
    <cellStyle name="Normal 5 2 2 2 3" xfId="467"/>
    <cellStyle name="Normal 5 2 2 2 3 2" xfId="468"/>
    <cellStyle name="Normal 5 2 2 2 4" xfId="469"/>
    <cellStyle name="Normal 5 2 2 2 5" xfId="470"/>
    <cellStyle name="Normal 5 2 2 3" xfId="471"/>
    <cellStyle name="Normal 5 2 2 3 2" xfId="472"/>
    <cellStyle name="Normal 5 2 2 3 2 2" xfId="473"/>
    <cellStyle name="Normal 5 2 2 3 2 2 2" xfId="474"/>
    <cellStyle name="Normal 5 2 2 3 2 3" xfId="475"/>
    <cellStyle name="Normal 5 2 2 3 2 4" xfId="476"/>
    <cellStyle name="Normal 5 2 2 3 3" xfId="477"/>
    <cellStyle name="Normal 5 2 2 3 3 2" xfId="478"/>
    <cellStyle name="Normal 5 2 2 3 4" xfId="479"/>
    <cellStyle name="Normal 5 2 2 3 5" xfId="480"/>
    <cellStyle name="Normal 5 2 2 4" xfId="481"/>
    <cellStyle name="Normal 5 2 2 4 2" xfId="482"/>
    <cellStyle name="Normal 5 2 2 4 2 2" xfId="483"/>
    <cellStyle name="Normal 5 2 2 4 3" xfId="484"/>
    <cellStyle name="Normal 5 2 2 4 4" xfId="485"/>
    <cellStyle name="Normal 5 2 2 5" xfId="486"/>
    <cellStyle name="Normal 5 2 2 5 2" xfId="487"/>
    <cellStyle name="Normal 5 2 2 6" xfId="488"/>
    <cellStyle name="Normal 5 2 2 7" xfId="489"/>
    <cellStyle name="Normal 5 2 3" xfId="490"/>
    <cellStyle name="Normal 5 2 3 2" xfId="491"/>
    <cellStyle name="Normal 5 2 3 2 2" xfId="492"/>
    <cellStyle name="Normal 5 2 3 2 2 2" xfId="493"/>
    <cellStyle name="Normal 5 2 3 2 3" xfId="494"/>
    <cellStyle name="Normal 5 2 3 2 4" xfId="495"/>
    <cellStyle name="Normal 5 2 3 3" xfId="496"/>
    <cellStyle name="Normal 5 2 3 3 2" xfId="497"/>
    <cellStyle name="Normal 5 2 3 4" xfId="498"/>
    <cellStyle name="Normal 5 2 3 5" xfId="499"/>
    <cellStyle name="Normal 5 2 4" xfId="500"/>
    <cellStyle name="Normal 5 2 4 2" xfId="501"/>
    <cellStyle name="Normal 5 2 4 2 2" xfId="502"/>
    <cellStyle name="Normal 5 2 4 2 2 2" xfId="503"/>
    <cellStyle name="Normal 5 2 4 2 3" xfId="504"/>
    <cellStyle name="Normal 5 2 4 2 4" xfId="505"/>
    <cellStyle name="Normal 5 2 4 3" xfId="506"/>
    <cellStyle name="Normal 5 2 4 3 2" xfId="507"/>
    <cellStyle name="Normal 5 2 4 4" xfId="508"/>
    <cellStyle name="Normal 5 2 4 5" xfId="509"/>
    <cellStyle name="Normal 5 2 5" xfId="510"/>
    <cellStyle name="Normal 5 2 5 2" xfId="511"/>
    <cellStyle name="Normal 5 2 5 2 2" xfId="512"/>
    <cellStyle name="Normal 5 2 5 3" xfId="513"/>
    <cellStyle name="Normal 5 2 5 4" xfId="514"/>
    <cellStyle name="Normal 5 2 6" xfId="515"/>
    <cellStyle name="Normal 5 2 6 2" xfId="516"/>
    <cellStyle name="Normal 5 2 7" xfId="517"/>
    <cellStyle name="Normal 5 2 8" xfId="518"/>
    <cellStyle name="Normal 5 3" xfId="519"/>
    <cellStyle name="Normal 5 3 2" xfId="520"/>
    <cellStyle name="Normal 5 3 2 2" xfId="521"/>
    <cellStyle name="Normal 5 3 2 2 2" xfId="522"/>
    <cellStyle name="Normal 5 3 2 2 2 2" xfId="523"/>
    <cellStyle name="Normal 5 3 2 2 3" xfId="524"/>
    <cellStyle name="Normal 5 3 2 2 4" xfId="525"/>
    <cellStyle name="Normal 5 3 2 3" xfId="526"/>
    <cellStyle name="Normal 5 3 2 3 2" xfId="527"/>
    <cellStyle name="Normal 5 3 2 4" xfId="528"/>
    <cellStyle name="Normal 5 3 2 5" xfId="529"/>
    <cellStyle name="Normal 5 3 3" xfId="530"/>
    <cellStyle name="Normal 5 3 3 2" xfId="531"/>
    <cellStyle name="Normal 5 3 3 2 2" xfId="532"/>
    <cellStyle name="Normal 5 3 3 2 2 2" xfId="533"/>
    <cellStyle name="Normal 5 3 3 2 3" xfId="534"/>
    <cellStyle name="Normal 5 3 3 2 4" xfId="535"/>
    <cellStyle name="Normal 5 3 3 3" xfId="536"/>
    <cellStyle name="Normal 5 3 3 3 2" xfId="537"/>
    <cellStyle name="Normal 5 3 3 4" xfId="538"/>
    <cellStyle name="Normal 5 3 3 5" xfId="539"/>
    <cellStyle name="Normal 5 3 4" xfId="540"/>
    <cellStyle name="Normal 5 3 4 2" xfId="541"/>
    <cellStyle name="Normal 5 3 4 2 2" xfId="542"/>
    <cellStyle name="Normal 5 3 4 3" xfId="543"/>
    <cellStyle name="Normal 5 3 4 4" xfId="544"/>
    <cellStyle name="Normal 5 3 5" xfId="545"/>
    <cellStyle name="Normal 5 3 5 2" xfId="546"/>
    <cellStyle name="Normal 5 3 6" xfId="547"/>
    <cellStyle name="Normal 5 3 7" xfId="548"/>
    <cellStyle name="Normal 5 4" xfId="549"/>
    <cellStyle name="Normal 5 4 2" xfId="550"/>
    <cellStyle name="Normal 5 4 2 2" xfId="551"/>
    <cellStyle name="Normal 5 4 2 2 2" xfId="552"/>
    <cellStyle name="Normal 5 4 2 2 2 2" xfId="553"/>
    <cellStyle name="Normal 5 4 2 2 3" xfId="554"/>
    <cellStyle name="Normal 5 4 2 2 4" xfId="555"/>
    <cellStyle name="Normal 5 4 2 3" xfId="556"/>
    <cellStyle name="Normal 5 4 2 3 2" xfId="557"/>
    <cellStyle name="Normal 5 4 2 4" xfId="558"/>
    <cellStyle name="Normal 5 4 2 5" xfId="559"/>
    <cellStyle name="Normal 5 4 3" xfId="560"/>
    <cellStyle name="Normal 5 4 3 2" xfId="561"/>
    <cellStyle name="Normal 5 4 3 2 2" xfId="562"/>
    <cellStyle name="Normal 5 4 3 2 2 2" xfId="563"/>
    <cellStyle name="Normal 5 4 3 2 3" xfId="564"/>
    <cellStyle name="Normal 5 4 3 2 4" xfId="565"/>
    <cellStyle name="Normal 5 4 3 3" xfId="566"/>
    <cellStyle name="Normal 5 4 3 3 2" xfId="567"/>
    <cellStyle name="Normal 5 4 3 4" xfId="568"/>
    <cellStyle name="Normal 5 4 3 5" xfId="569"/>
    <cellStyle name="Normal 5 4 4" xfId="570"/>
    <cellStyle name="Normal 5 4 4 2" xfId="571"/>
    <cellStyle name="Normal 5 4 4 2 2" xfId="572"/>
    <cellStyle name="Normal 5 4 4 3" xfId="573"/>
    <cellStyle name="Normal 5 4 4 4" xfId="574"/>
    <cellStyle name="Normal 5 4 5" xfId="575"/>
    <cellStyle name="Normal 5 4 5 2" xfId="576"/>
    <cellStyle name="Normal 5 4 6" xfId="577"/>
    <cellStyle name="Normal 5 4 7" xfId="578"/>
    <cellStyle name="Normal 5 5" xfId="579"/>
    <cellStyle name="Normal 5 5 2" xfId="580"/>
    <cellStyle name="Normal 5 5 2 2" xfId="581"/>
    <cellStyle name="Normal 5 5 2 2 2" xfId="582"/>
    <cellStyle name="Normal 5 5 2 3" xfId="583"/>
    <cellStyle name="Normal 5 5 2 4" xfId="584"/>
    <cellStyle name="Normal 5 5 3" xfId="585"/>
    <cellStyle name="Normal 5 5 3 2" xfId="586"/>
    <cellStyle name="Normal 5 5 4" xfId="587"/>
    <cellStyle name="Normal 5 5 5" xfId="588"/>
    <cellStyle name="Normal 5 6" xfId="589"/>
    <cellStyle name="Normal 5 6 2" xfId="590"/>
    <cellStyle name="Normal 5 6 2 2" xfId="591"/>
    <cellStyle name="Normal 5 6 2 2 2" xfId="592"/>
    <cellStyle name="Normal 5 6 2 3" xfId="593"/>
    <cellStyle name="Normal 5 6 2 4" xfId="594"/>
    <cellStyle name="Normal 5 6 3" xfId="595"/>
    <cellStyle name="Normal 5 6 3 2" xfId="596"/>
    <cellStyle name="Normal 5 6 4" xfId="597"/>
    <cellStyle name="Normal 5 6 5" xfId="598"/>
    <cellStyle name="Normal 5 7" xfId="599"/>
    <cellStyle name="Normal 5 7 2" xfId="600"/>
    <cellStyle name="Normal 5 7 2 2" xfId="601"/>
    <cellStyle name="Normal 5 7 3" xfId="602"/>
    <cellStyle name="Normal 5 7 4" xfId="603"/>
    <cellStyle name="Normal 5 8" xfId="604"/>
    <cellStyle name="Normal 5 8 2" xfId="605"/>
    <cellStyle name="Normal 5 8 2 2" xfId="606"/>
    <cellStyle name="Normal 5 8 3" xfId="607"/>
    <cellStyle name="Normal 5 8 4" xfId="608"/>
    <cellStyle name="Normal 5 9" xfId="609"/>
    <cellStyle name="Normal 5 9 2" xfId="610"/>
    <cellStyle name="Normal 6" xfId="611"/>
    <cellStyle name="Normal 6 2" xfId="612"/>
    <cellStyle name="Normal 6 3" xfId="613"/>
    <cellStyle name="Normal 6 3 2" xfId="614"/>
    <cellStyle name="Normal 6 3 2 2" xfId="615"/>
    <cellStyle name="Normal 6 3 3" xfId="616"/>
    <cellStyle name="Normal 6 3 4" xfId="617"/>
    <cellStyle name="Normal 7" xfId="618"/>
    <cellStyle name="Normal 7 2" xfId="619"/>
    <cellStyle name="Normal 7 2 2" xfId="620"/>
    <cellStyle name="Normal 7 2 2 2" xfId="621"/>
    <cellStyle name="Normal 7 2 3" xfId="622"/>
    <cellStyle name="Normal 7 2 4" xfId="623"/>
    <cellStyle name="Normal 7 3" xfId="624"/>
    <cellStyle name="Normal 7 3 2" xfId="625"/>
    <cellStyle name="Normal 7 3 2 2" xfId="626"/>
    <cellStyle name="Normal 7 3 3" xfId="627"/>
    <cellStyle name="Normal 7 3 4" xfId="628"/>
    <cellStyle name="Normal 7 4" xfId="629"/>
    <cellStyle name="Normal 7 4 2" xfId="630"/>
    <cellStyle name="Normal 7 5" xfId="631"/>
    <cellStyle name="Normal 7 6" xfId="632"/>
    <cellStyle name="Normal 8" xfId="633"/>
    <cellStyle name="Normal 9" xfId="634"/>
    <cellStyle name="Note 2" xfId="635"/>
    <cellStyle name="Note 3" xfId="636"/>
    <cellStyle name="Output 2" xfId="637"/>
    <cellStyle name="Percent 2" xfId="638"/>
    <cellStyle name="Percent 2 2" xfId="639"/>
    <cellStyle name="Percent 3" xfId="640"/>
    <cellStyle name="Percent 3 2" xfId="641"/>
    <cellStyle name="Percent 4" xfId="642"/>
    <cellStyle name="Porcentaje 2" xfId="643"/>
    <cellStyle name="Porcentaje 3" xfId="644"/>
    <cellStyle name="Porcentaje 4" xfId="645"/>
    <cellStyle name="Porcentaje 5" xfId="646"/>
    <cellStyle name="Porcentual 2" xfId="647"/>
    <cellStyle name="Porcentual 2 2" xfId="648"/>
    <cellStyle name="Porcentual 2 2 2" xfId="649"/>
    <cellStyle name="Porcentual 2 2 2 2" xfId="650"/>
    <cellStyle name="Porcentual 2 2 3" xfId="651"/>
    <cellStyle name="Porcentual 2 2 4" xfId="652"/>
    <cellStyle name="Protsent" xfId="657" builtinId="5"/>
    <cellStyle name="Title 2" xfId="653"/>
    <cellStyle name="Total 2" xfId="654"/>
    <cellStyle name="Warning Text 2" xfId="6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nanarasimhan\Downloads\GRFM1601_EEA%20Chios_V_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CR\180614%20OCR%20Annex%20I_PDP%20budget%20OCR%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FM1601_EEA Chios_V_14.xlsm"/>
      <sheetName val="_SetUP"/>
      <sheetName val="GRFM1601_EEA Chios_V_14"/>
      <sheetName val="_Income&amp;admin"/>
      <sheetName val="_data sheet"/>
      <sheetName val="_overview"/>
      <sheetName val="_Project"/>
      <sheetName val="_AdmBase"/>
      <sheetName val="1._Detailed_budget"/>
      <sheetName val="2._Salary_Budget"/>
      <sheetName val="3-1._Import_from_master"/>
      <sheetName val="3-2._Import_Salary_from_master"/>
      <sheetName val="_Export_to_FINAL_BUDGET"/>
      <sheetName val="AdminCalc"/>
      <sheetName val="_ADMIN"/>
      <sheetName val="3-3._Transfer_as_APPROVED"/>
      <sheetName val="APPROVED"/>
      <sheetName val="_DONOR FORM Offline"/>
      <sheetName val="NORAD"/>
      <sheetName val="DONOR FORM"/>
      <sheetName val="DONOR FORM account level"/>
      <sheetName val="DFID"/>
      <sheetName val="BPRM"/>
      <sheetName val="EC DONOR FORM"/>
      <sheetName val="DFADT"/>
      <sheetName val="ECHO Financial statement"/>
      <sheetName val="ECHO Financial Overview"/>
      <sheetName val="UNHCR"/>
      <sheetName val="Acc_grp_and_class"/>
      <sheetName val="_Accounts"/>
      <sheetName val="ResNO"/>
      <sheetName val="Activity"/>
      <sheetName val="_CodeClass"/>
      <sheetName val="_CodeDonor"/>
      <sheetName val="CostCenter"/>
      <sheetName val="Location"/>
      <sheetName val="Site"/>
      <sheetName val="_Units"/>
      <sheetName val="_DonorList"/>
      <sheetName val="TopDown"/>
      <sheetName val="_Periods"/>
      <sheetName val="_Blank"/>
      <sheetName val="Sheet1"/>
      <sheetName val="GRFM1601_EEA%20Chios_V_14.xlsm"/>
    </sheetNames>
    <sheetDataSet>
      <sheetData sheetId="0" refreshError="1"/>
      <sheetData sheetId="1">
        <row r="6">
          <cell r="E6" t="str">
            <v>GR</v>
          </cell>
        </row>
        <row r="70">
          <cell r="I70">
            <v>0</v>
          </cell>
        </row>
        <row r="71">
          <cell r="I71">
            <v>1</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8">
          <cell r="C8" t="str">
            <v>Chart Of Accounts</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er output-activity"/>
      <sheetName val="Sheet1"/>
    </sheetNames>
    <sheetDataSet>
      <sheetData sheetId="0"/>
      <sheetData sheetId="1">
        <row r="1">
          <cell r="A1" t="str">
            <v>Cost of staff assigned to the project - Reg. Art. 8.3.1.a</v>
          </cell>
        </row>
        <row r="2">
          <cell r="A2" t="str">
            <v>Travel and subsistence allowances for staff - Reg. Art. 8.3.1.b</v>
          </cell>
          <cell r="B2" t="str">
            <v>If lump sums, include a reference to the defined rules approved by the PO.</v>
          </cell>
        </row>
        <row r="3">
          <cell r="A3" t="str">
            <v xml:space="preserve">Depreciation value for new or second hand equipment purchased - Reg. Art. 8.2.4 </v>
          </cell>
        </row>
        <row r="4">
          <cell r="A4" t="str">
            <v>Cost of new or second hand equipment - Reg. Art. 8.3.1.c &amp; Art. 8.3.2</v>
          </cell>
          <cell r="B4" t="str">
            <v xml:space="preserve">Refer to a document confirming that the PO determined the equipment as integral and necessary for achieving the outcomes of the PDP. </v>
          </cell>
        </row>
        <row r="5">
          <cell r="A5" t="str">
            <v>Purchase of land and real estate - Reg. Art. 8.3.1.d &amp; Art. 8.6</v>
          </cell>
        </row>
        <row r="6">
          <cell r="A6" t="str">
            <v>Costs of consumables and supplies - Reg. Art. 8.3.1.e</v>
          </cell>
        </row>
        <row r="7">
          <cell r="A7" t="str">
            <v xml:space="preserve">Costs entailed by other contracts awarded by PP for the purpose of carrying out the project - Reg. Art. 8.3.1.f </v>
          </cell>
          <cell r="B7" t="str">
            <v>Awarding should comply with the applicable rules on public procurement  (Regulations Art. 8.15).</v>
          </cell>
        </row>
        <row r="8">
          <cell r="A8" t="str">
            <v>Costs arising directly from requirements imposed by the project contract - Reg. Art. 8.3.1.g</v>
          </cell>
          <cell r="B8" t="str">
            <v>Include a reference to the relevant article of the project contract.
Examples of costs: information/publicity, translations, specific evaluation, audits, charges for financial transactions, etc.</v>
          </cell>
        </row>
      </sheetData>
    </sheetDataSet>
  </externalBook>
</externalLink>
</file>

<file path=xl/persons/person.xml><?xml version="1.0" encoding="utf-8"?>
<personList xmlns="http://schemas.microsoft.com/office/spreadsheetml/2018/threadedcomments" xmlns:x="http://schemas.openxmlformats.org/spreadsheetml/2006/main">
  <person displayName="GABRIEL Jean-Pascal" id="{9D14DBEC-314D-467F-AC4C-6800EDE763E6}" userId="S::Jean-Pascal.GABRIEL@efta.int::bcf9a865-4cc3-454e-9abb-b9809fc4b8e5"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0-05-20T12:09:40.31" personId="{9D14DBEC-314D-467F-AC4C-6800EDE763E6}" id="{DB431423-D6E4-4F42-9D8D-F8D8042E164F}">
    <text>the project grant rate is 100%. As per the Programme AGreement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18"/>
  <sheetViews>
    <sheetView tabSelected="1" topLeftCell="B1" zoomScale="115" zoomScaleNormal="115" workbookViewId="0">
      <selection activeCell="H7" sqref="H7"/>
    </sheetView>
  </sheetViews>
  <sheetFormatPr defaultColWidth="0" defaultRowHeight="14.4" zeroHeight="1" outlineLevelRow="1" x14ac:dyDescent="0.3"/>
  <cols>
    <col min="1" max="1" width="41" customWidth="1"/>
    <col min="2" max="2" width="10.5546875" customWidth="1"/>
    <col min="3" max="5" width="10.5546875" style="44" customWidth="1"/>
    <col min="6" max="6" width="18" customWidth="1"/>
    <col min="7" max="7" width="35.44140625" customWidth="1"/>
    <col min="8" max="8" width="33" style="44" customWidth="1"/>
    <col min="9" max="9" width="9" style="16" customWidth="1"/>
    <col min="11" max="16384" width="9" hidden="1"/>
  </cols>
  <sheetData>
    <row r="1" spans="1:8" x14ac:dyDescent="0.3">
      <c r="A1" s="14" t="s">
        <v>18</v>
      </c>
      <c r="B1" s="15"/>
      <c r="C1" s="55"/>
      <c r="D1" s="28"/>
      <c r="E1" s="28"/>
      <c r="F1" s="16"/>
      <c r="G1" s="16"/>
      <c r="H1" s="28"/>
    </row>
    <row r="2" spans="1:8" ht="15" thickBot="1" x14ac:dyDescent="0.35">
      <c r="A2" s="16"/>
      <c r="B2" s="16"/>
      <c r="C2" s="28"/>
      <c r="D2" s="28"/>
      <c r="E2" s="28"/>
      <c r="F2" s="16"/>
      <c r="G2" s="16"/>
      <c r="H2" s="28"/>
    </row>
    <row r="3" spans="1:8" ht="15" thickBot="1" x14ac:dyDescent="0.35">
      <c r="A3" s="8" t="s">
        <v>8</v>
      </c>
      <c r="B3" s="93" t="s">
        <v>58</v>
      </c>
      <c r="C3" s="94"/>
      <c r="D3" s="94"/>
      <c r="E3" s="94"/>
      <c r="F3" s="94"/>
      <c r="G3" s="95"/>
      <c r="H3" s="29"/>
    </row>
    <row r="4" spans="1:8" ht="15" thickBot="1" x14ac:dyDescent="0.35">
      <c r="A4" s="9" t="s">
        <v>16</v>
      </c>
      <c r="B4" s="93" t="s">
        <v>59</v>
      </c>
      <c r="C4" s="94"/>
      <c r="D4" s="94"/>
      <c r="E4" s="94"/>
      <c r="F4" s="94"/>
      <c r="G4" s="95"/>
      <c r="H4" s="29"/>
    </row>
    <row r="5" spans="1:8" ht="15" thickBot="1" x14ac:dyDescent="0.35">
      <c r="A5" s="9" t="s">
        <v>9</v>
      </c>
      <c r="B5" s="93" t="s">
        <v>60</v>
      </c>
      <c r="C5" s="94"/>
      <c r="D5" s="94"/>
      <c r="E5" s="94"/>
      <c r="F5" s="94"/>
      <c r="G5" s="95"/>
      <c r="H5" s="29"/>
    </row>
    <row r="6" spans="1:8" ht="15" thickBot="1" x14ac:dyDescent="0.35">
      <c r="A6" s="9" t="s">
        <v>17</v>
      </c>
      <c r="B6" s="96">
        <v>3331765</v>
      </c>
      <c r="C6" s="97"/>
      <c r="D6" s="97"/>
      <c r="E6" s="97"/>
      <c r="F6" s="97"/>
      <c r="G6" s="98"/>
      <c r="H6" s="30"/>
    </row>
    <row r="7" spans="1:8" ht="15" thickBot="1" x14ac:dyDescent="0.35">
      <c r="A7" s="9" t="s">
        <v>2</v>
      </c>
      <c r="B7" s="99">
        <v>1</v>
      </c>
      <c r="C7" s="100"/>
      <c r="D7" s="100"/>
      <c r="E7" s="100"/>
      <c r="F7" s="100"/>
      <c r="G7" s="101"/>
      <c r="H7" s="31"/>
    </row>
    <row r="8" spans="1:8" ht="15" thickBot="1" x14ac:dyDescent="0.35">
      <c r="A8" s="9" t="s">
        <v>10</v>
      </c>
      <c r="B8" s="90" t="s">
        <v>61</v>
      </c>
      <c r="C8" s="91"/>
      <c r="D8" s="91"/>
      <c r="E8" s="91"/>
      <c r="F8" s="91"/>
      <c r="G8" s="92"/>
      <c r="H8" s="31"/>
    </row>
    <row r="9" spans="1:8" ht="15" thickBot="1" x14ac:dyDescent="0.35">
      <c r="A9" s="86" t="s">
        <v>136</v>
      </c>
      <c r="B9" s="87"/>
      <c r="C9" s="87"/>
      <c r="D9" s="87"/>
      <c r="E9" s="87"/>
      <c r="F9" s="87"/>
      <c r="G9" s="87"/>
      <c r="H9" s="32"/>
    </row>
    <row r="10" spans="1:8" ht="47.25" customHeight="1" thickBot="1" x14ac:dyDescent="0.35">
      <c r="A10" s="27"/>
      <c r="B10" s="25" t="s">
        <v>0</v>
      </c>
      <c r="C10" s="56" t="s">
        <v>15</v>
      </c>
      <c r="D10" s="56" t="s">
        <v>24</v>
      </c>
      <c r="E10" s="56" t="s">
        <v>19</v>
      </c>
      <c r="F10" s="25" t="s">
        <v>11</v>
      </c>
      <c r="G10" s="26" t="s">
        <v>1</v>
      </c>
      <c r="H10" s="33" t="s">
        <v>36</v>
      </c>
    </row>
    <row r="11" spans="1:8" ht="15" thickBot="1" x14ac:dyDescent="0.35">
      <c r="A11" s="102" t="s">
        <v>22</v>
      </c>
      <c r="B11" s="103"/>
      <c r="C11" s="103"/>
      <c r="D11" s="103"/>
      <c r="E11" s="103"/>
      <c r="F11" s="103"/>
      <c r="G11" s="104"/>
      <c r="H11" s="34"/>
    </row>
    <row r="12" spans="1:8" ht="15" thickBot="1" x14ac:dyDescent="0.35">
      <c r="A12" s="105" t="s">
        <v>25</v>
      </c>
      <c r="B12" s="106"/>
      <c r="C12" s="106"/>
      <c r="D12" s="106"/>
      <c r="E12" s="106"/>
      <c r="F12" s="106"/>
      <c r="G12" s="107"/>
      <c r="H12" s="35"/>
    </row>
    <row r="13" spans="1:8" ht="21" outlineLevel="1" thickBot="1" x14ac:dyDescent="0.35">
      <c r="A13" s="1" t="s">
        <v>99</v>
      </c>
      <c r="B13" s="2" t="s">
        <v>62</v>
      </c>
      <c r="C13" s="57">
        <v>36</v>
      </c>
      <c r="D13" s="58">
        <v>5352</v>
      </c>
      <c r="E13" s="58">
        <f t="shared" ref="E13:E24" si="0">C13*D13</f>
        <v>192672</v>
      </c>
      <c r="F13" s="13" t="s">
        <v>50</v>
      </c>
      <c r="G13" s="5" t="s">
        <v>94</v>
      </c>
      <c r="H13" s="24">
        <f>IF(F13=0,"  ",VLOOKUP(F13,Sheet1!$A$1:$B$8,2,FALSE))</f>
        <v>0</v>
      </c>
    </row>
    <row r="14" spans="1:8" ht="31.2" outlineLevel="1" thickBot="1" x14ac:dyDescent="0.35">
      <c r="A14" s="1" t="s">
        <v>63</v>
      </c>
      <c r="B14" s="2" t="s">
        <v>64</v>
      </c>
      <c r="C14" s="57">
        <v>36</v>
      </c>
      <c r="D14" s="58">
        <v>1000</v>
      </c>
      <c r="E14" s="58">
        <f t="shared" si="0"/>
        <v>36000</v>
      </c>
      <c r="F14" s="13" t="s">
        <v>51</v>
      </c>
      <c r="G14" s="51" t="s">
        <v>65</v>
      </c>
      <c r="H14" s="24" t="str">
        <f>IF(F14=0,"  ",VLOOKUP(F14,Sheet1!$A$1:$B$8,2,FALSE))</f>
        <v>If lump sums, include a reference to the defined rules approved by the PO.</v>
      </c>
    </row>
    <row r="15" spans="1:8" ht="31.2" outlineLevel="1" thickBot="1" x14ac:dyDescent="0.35">
      <c r="A15" s="1" t="s">
        <v>98</v>
      </c>
      <c r="B15" s="2" t="s">
        <v>66</v>
      </c>
      <c r="C15" s="57">
        <v>1</v>
      </c>
      <c r="D15" s="58">
        <v>3000</v>
      </c>
      <c r="E15" s="58">
        <f t="shared" si="0"/>
        <v>3000</v>
      </c>
      <c r="F15" s="13" t="s">
        <v>53</v>
      </c>
      <c r="G15" s="51" t="s">
        <v>69</v>
      </c>
      <c r="H15" s="24" t="str">
        <f>IF(F15=0,"  ",VLOOKUP(F15,Sheet1!$A$1:$B$8,2,FALSE))</f>
        <v xml:space="preserve">Refer to a document confirming that the PO determined the equipment as integral and necessary for achieving the outcomes of the PDP. </v>
      </c>
    </row>
    <row r="16" spans="1:8" ht="21" outlineLevel="1" thickBot="1" x14ac:dyDescent="0.35">
      <c r="A16" s="1" t="s">
        <v>67</v>
      </c>
      <c r="B16" s="2" t="s">
        <v>62</v>
      </c>
      <c r="C16" s="57">
        <v>36</v>
      </c>
      <c r="D16" s="58">
        <v>30</v>
      </c>
      <c r="E16" s="58">
        <f t="shared" si="0"/>
        <v>1080</v>
      </c>
      <c r="F16" s="13" t="s">
        <v>55</v>
      </c>
      <c r="G16" s="5" t="s">
        <v>68</v>
      </c>
      <c r="H16" s="24">
        <f>IF(F16=0,"  ",VLOOKUP(F16,Sheet1!$A$1:$B$8,2,FALSE))</f>
        <v>0</v>
      </c>
    </row>
    <row r="17" spans="1:8" ht="51.6" outlineLevel="1" thickBot="1" x14ac:dyDescent="0.35">
      <c r="A17" s="1" t="s">
        <v>88</v>
      </c>
      <c r="B17" s="2" t="s">
        <v>75</v>
      </c>
      <c r="C17" s="57">
        <v>800</v>
      </c>
      <c r="D17" s="58">
        <v>25</v>
      </c>
      <c r="E17" s="58">
        <f>C17*D17</f>
        <v>20000</v>
      </c>
      <c r="F17" s="13" t="s">
        <v>56</v>
      </c>
      <c r="G17" s="51" t="s">
        <v>89</v>
      </c>
      <c r="H17" s="24"/>
    </row>
    <row r="18" spans="1:8" ht="51.6" outlineLevel="1" thickBot="1" x14ac:dyDescent="0.35">
      <c r="A18" s="1" t="s">
        <v>90</v>
      </c>
      <c r="B18" s="2" t="s">
        <v>75</v>
      </c>
      <c r="C18" s="57">
        <v>800</v>
      </c>
      <c r="D18" s="58">
        <v>60</v>
      </c>
      <c r="E18" s="58">
        <f>C18*D18</f>
        <v>48000</v>
      </c>
      <c r="F18" s="13" t="s">
        <v>56</v>
      </c>
      <c r="G18" s="51" t="s">
        <v>87</v>
      </c>
      <c r="H18" s="24"/>
    </row>
    <row r="19" spans="1:8" ht="51.6" outlineLevel="1" thickBot="1" x14ac:dyDescent="0.35">
      <c r="A19" s="1" t="s">
        <v>96</v>
      </c>
      <c r="B19" s="2" t="s">
        <v>75</v>
      </c>
      <c r="C19" s="57">
        <v>1200</v>
      </c>
      <c r="D19" s="58">
        <v>20</v>
      </c>
      <c r="E19" s="58">
        <f t="shared" si="0"/>
        <v>24000</v>
      </c>
      <c r="F19" s="13" t="s">
        <v>56</v>
      </c>
      <c r="G19" s="51" t="s">
        <v>97</v>
      </c>
      <c r="H19" s="24" t="str">
        <f>IF(F19=0,"  ",VLOOKUP(F19,Sheet1!$A$1:$B$8,2,FALSE))</f>
        <v>Awarding should comply with the applicable rules on public procurement  (Regulations Art. 8.15).</v>
      </c>
    </row>
    <row r="20" spans="1:8" ht="51.6" outlineLevel="1" thickBot="1" x14ac:dyDescent="0.35">
      <c r="A20" s="1" t="s">
        <v>102</v>
      </c>
      <c r="B20" s="2"/>
      <c r="C20" s="57">
        <v>1</v>
      </c>
      <c r="D20" s="58">
        <v>14013</v>
      </c>
      <c r="E20" s="58">
        <f t="shared" si="0"/>
        <v>14013</v>
      </c>
      <c r="F20" s="13" t="s">
        <v>57</v>
      </c>
      <c r="G20" s="5" t="s">
        <v>115</v>
      </c>
      <c r="H20" s="24" t="str">
        <f>IF(F20=0,"  ",VLOOKUP(F20,Sheet1!$A$1:$B$8,2,FALSE))</f>
        <v>Include a reference to the relevant article of the project contract.
Examples of costs: information/publicity, translations, specific evaluation, audits, charges for financial transactions, etc.</v>
      </c>
    </row>
    <row r="21" spans="1:8" ht="15" outlineLevel="1" thickBot="1" x14ac:dyDescent="0.35">
      <c r="A21" s="1"/>
      <c r="B21" s="2"/>
      <c r="C21" s="57"/>
      <c r="D21" s="58"/>
      <c r="E21" s="58">
        <f t="shared" si="0"/>
        <v>0</v>
      </c>
      <c r="F21" s="13"/>
      <c r="G21" s="5"/>
      <c r="H21" s="24" t="str">
        <f>IF(F21=0,"  ",VLOOKUP(F21,Sheet1!$A$1:$B$8,2,FALSE))</f>
        <v xml:space="preserve">  </v>
      </c>
    </row>
    <row r="22" spans="1:8" ht="15" outlineLevel="1" thickBot="1" x14ac:dyDescent="0.35">
      <c r="A22" s="1"/>
      <c r="B22" s="2"/>
      <c r="C22" s="57"/>
      <c r="D22" s="58"/>
      <c r="E22" s="58">
        <f t="shared" si="0"/>
        <v>0</v>
      </c>
      <c r="F22" s="13"/>
      <c r="G22" s="5"/>
      <c r="H22" s="24" t="str">
        <f>IF(F22=0,"  ",VLOOKUP(F22,Sheet1!$A$1:$B$8,2,FALSE))</f>
        <v xml:space="preserve">  </v>
      </c>
    </row>
    <row r="23" spans="1:8" ht="15" outlineLevel="1" thickBot="1" x14ac:dyDescent="0.35">
      <c r="A23" s="1"/>
      <c r="B23" s="2"/>
      <c r="C23" s="57"/>
      <c r="D23" s="58"/>
      <c r="E23" s="58">
        <f t="shared" si="0"/>
        <v>0</v>
      </c>
      <c r="F23" s="13"/>
      <c r="G23" s="5"/>
      <c r="H23" s="24" t="str">
        <f>IF(F23=0,"  ",VLOOKUP(F23,Sheet1!$A$1:$B$8,2,FALSE))</f>
        <v xml:space="preserve">  </v>
      </c>
    </row>
    <row r="24" spans="1:8" ht="14.25" customHeight="1" outlineLevel="1" thickBot="1" x14ac:dyDescent="0.35">
      <c r="A24" s="1"/>
      <c r="B24" s="6"/>
      <c r="C24" s="57"/>
      <c r="D24" s="58"/>
      <c r="E24" s="58">
        <f t="shared" si="0"/>
        <v>0</v>
      </c>
      <c r="F24" s="13"/>
      <c r="G24" s="5"/>
      <c r="H24" s="24" t="str">
        <f>IF(F24=0,"  ",VLOOKUP(F24,Sheet1!$A$1:$B$8,2,FALSE))</f>
        <v xml:space="preserve">  </v>
      </c>
    </row>
    <row r="25" spans="1:8" ht="15.75" customHeight="1" thickBot="1" x14ac:dyDescent="0.35">
      <c r="A25" s="76" t="s">
        <v>3</v>
      </c>
      <c r="B25" s="77"/>
      <c r="C25" s="77"/>
      <c r="D25" s="79"/>
      <c r="E25" s="59">
        <f>SUM(E13:E24)</f>
        <v>338765</v>
      </c>
      <c r="F25" s="13"/>
      <c r="G25" s="7"/>
      <c r="H25" s="24" t="str">
        <f>IF(F25=0," ",VLOOKUP(F25,Sheet1!$A$1:$B$8,2,FALSE))</f>
        <v xml:space="preserve"> </v>
      </c>
    </row>
    <row r="26" spans="1:8" ht="15" thickBot="1" x14ac:dyDescent="0.35">
      <c r="A26" s="69" t="s">
        <v>70</v>
      </c>
      <c r="B26" s="70"/>
      <c r="C26" s="70"/>
      <c r="D26" s="70"/>
      <c r="E26" s="70"/>
      <c r="F26" s="70"/>
      <c r="G26" s="71"/>
      <c r="H26" s="36"/>
    </row>
    <row r="27" spans="1:8" ht="31.2" outlineLevel="1" thickBot="1" x14ac:dyDescent="0.35">
      <c r="A27" s="1" t="s">
        <v>109</v>
      </c>
      <c r="B27" s="3" t="s">
        <v>66</v>
      </c>
      <c r="C27" s="57">
        <v>1</v>
      </c>
      <c r="D27" s="58">
        <v>300000</v>
      </c>
      <c r="E27" s="58">
        <f t="shared" ref="E27:E36" si="1">C27*D27</f>
        <v>300000</v>
      </c>
      <c r="F27" s="13" t="s">
        <v>53</v>
      </c>
      <c r="G27" s="51" t="s">
        <v>134</v>
      </c>
      <c r="H27" s="24" t="str">
        <f>IF(F27=0,"  ",VLOOKUP(F27,Sheet1!$A$1:$B$8,2,FALSE))</f>
        <v xml:space="preserve">Refer to a document confirming that the PO determined the equipment as integral and necessary for achieving the outcomes of the PDP. </v>
      </c>
    </row>
    <row r="28" spans="1:8" ht="31.2" outlineLevel="1" thickBot="1" x14ac:dyDescent="0.35">
      <c r="A28" s="1" t="s">
        <v>110</v>
      </c>
      <c r="B28" s="3" t="s">
        <v>66</v>
      </c>
      <c r="C28" s="57">
        <v>1</v>
      </c>
      <c r="D28" s="58">
        <v>350000</v>
      </c>
      <c r="E28" s="58">
        <f t="shared" si="1"/>
        <v>350000</v>
      </c>
      <c r="F28" s="13" t="s">
        <v>53</v>
      </c>
      <c r="G28" s="51" t="s">
        <v>100</v>
      </c>
      <c r="H28" s="24" t="str">
        <f>IF(F28=0,"  ",VLOOKUP(F28,Sheet1!$A$1:$B$8,2,FALSE))</f>
        <v xml:space="preserve">Refer to a document confirming that the PO determined the equipment as integral and necessary for achieving the outcomes of the PDP. </v>
      </c>
    </row>
    <row r="29" spans="1:8" ht="31.2" outlineLevel="1" thickBot="1" x14ac:dyDescent="0.35">
      <c r="A29" s="1" t="s">
        <v>111</v>
      </c>
      <c r="B29" s="3" t="s">
        <v>66</v>
      </c>
      <c r="C29" s="57">
        <v>1</v>
      </c>
      <c r="D29" s="58">
        <v>100000</v>
      </c>
      <c r="E29" s="58">
        <f t="shared" si="1"/>
        <v>100000</v>
      </c>
      <c r="F29" s="13" t="s">
        <v>53</v>
      </c>
      <c r="G29" s="51" t="s">
        <v>71</v>
      </c>
      <c r="H29" s="24" t="str">
        <f>IF(F29=0,"  ",VLOOKUP(F29,Sheet1!$A$1:$B$8,2,FALSE))</f>
        <v xml:space="preserve">Refer to a document confirming that the PO determined the equipment as integral and necessary for achieving the outcomes of the PDP. </v>
      </c>
    </row>
    <row r="30" spans="1:8" ht="31.2" outlineLevel="1" thickBot="1" x14ac:dyDescent="0.35">
      <c r="A30" s="1" t="s">
        <v>112</v>
      </c>
      <c r="B30" s="3" t="s">
        <v>66</v>
      </c>
      <c r="C30" s="57">
        <v>1</v>
      </c>
      <c r="D30" s="58">
        <v>150000</v>
      </c>
      <c r="E30" s="58">
        <f t="shared" si="1"/>
        <v>150000</v>
      </c>
      <c r="F30" s="13" t="s">
        <v>53</v>
      </c>
      <c r="G30" s="51" t="s">
        <v>72</v>
      </c>
      <c r="H30" s="24" t="str">
        <f>IF(F30=0,"  ",VLOOKUP(F30,Sheet1!$A$1:$B$8,2,FALSE))</f>
        <v xml:space="preserve">Refer to a document confirming that the PO determined the equipment as integral and necessary for achieving the outcomes of the PDP. </v>
      </c>
    </row>
    <row r="31" spans="1:8" ht="51.6" outlineLevel="1" thickBot="1" x14ac:dyDescent="0.35">
      <c r="A31" s="1" t="s">
        <v>113</v>
      </c>
      <c r="B31" s="3" t="s">
        <v>75</v>
      </c>
      <c r="C31" s="57">
        <v>800</v>
      </c>
      <c r="D31" s="58">
        <v>50</v>
      </c>
      <c r="E31" s="58">
        <f t="shared" si="1"/>
        <v>40000</v>
      </c>
      <c r="F31" s="13" t="s">
        <v>56</v>
      </c>
      <c r="G31" s="51" t="s">
        <v>135</v>
      </c>
      <c r="H31" s="24" t="str">
        <f>IF(F31=0,"  ",VLOOKUP(F31,Sheet1!$A$1:$B$8,2,FALSE))</f>
        <v>Awarding should comply with the applicable rules on public procurement  (Regulations Art. 8.15).</v>
      </c>
    </row>
    <row r="32" spans="1:8" ht="31.2" outlineLevel="1" thickBot="1" x14ac:dyDescent="0.35">
      <c r="A32" s="1" t="s">
        <v>114</v>
      </c>
      <c r="B32" s="3" t="s">
        <v>66</v>
      </c>
      <c r="C32" s="57">
        <v>1</v>
      </c>
      <c r="D32" s="58">
        <v>120000</v>
      </c>
      <c r="E32" s="58">
        <f t="shared" si="1"/>
        <v>120000</v>
      </c>
      <c r="F32" s="13" t="s">
        <v>53</v>
      </c>
      <c r="G32" s="51" t="s">
        <v>101</v>
      </c>
      <c r="H32" s="24" t="str">
        <f>IF(F32=0,"  ",VLOOKUP(F32,Sheet1!$A$1:$B$8,2,FALSE))</f>
        <v xml:space="preserve">Refer to a document confirming that the PO determined the equipment as integral and necessary for achieving the outcomes of the PDP. </v>
      </c>
    </row>
    <row r="33" spans="1:8" ht="15" outlineLevel="1" thickBot="1" x14ac:dyDescent="0.35">
      <c r="A33" s="1"/>
      <c r="B33" s="3"/>
      <c r="C33" s="57"/>
      <c r="D33" s="58"/>
      <c r="E33" s="58">
        <f t="shared" si="1"/>
        <v>0</v>
      </c>
      <c r="F33" s="13"/>
      <c r="G33" s="51"/>
      <c r="H33" s="24" t="str">
        <f>IF(F33=0,"  ",VLOOKUP(F33,Sheet1!$A$1:$B$8,2,FALSE))</f>
        <v xml:space="preserve">  </v>
      </c>
    </row>
    <row r="34" spans="1:8" ht="15" outlineLevel="1" thickBot="1" x14ac:dyDescent="0.35">
      <c r="A34" s="1"/>
      <c r="B34" s="3"/>
      <c r="C34" s="57"/>
      <c r="D34" s="58"/>
      <c r="E34" s="58">
        <f t="shared" si="1"/>
        <v>0</v>
      </c>
      <c r="F34" s="13"/>
      <c r="G34" s="51"/>
      <c r="H34" s="24" t="str">
        <f>IF(F34=0,"  ",VLOOKUP(F34,Sheet1!$A$1:$B$8,2,FALSE))</f>
        <v xml:space="preserve">  </v>
      </c>
    </row>
    <row r="35" spans="1:8" ht="15" outlineLevel="1" thickBot="1" x14ac:dyDescent="0.35">
      <c r="A35" s="1"/>
      <c r="B35" s="3"/>
      <c r="C35" s="57"/>
      <c r="D35" s="58"/>
      <c r="E35" s="58">
        <f t="shared" si="1"/>
        <v>0</v>
      </c>
      <c r="F35" s="13"/>
      <c r="G35" s="51"/>
      <c r="H35" s="24" t="str">
        <f>IF(F35=0,"  ",VLOOKUP(F35,Sheet1!$A$1:$B$8,2,FALSE))</f>
        <v xml:space="preserve">  </v>
      </c>
    </row>
    <row r="36" spans="1:8" ht="15" outlineLevel="1" thickBot="1" x14ac:dyDescent="0.35">
      <c r="A36" s="1"/>
      <c r="B36" s="3"/>
      <c r="C36" s="57"/>
      <c r="D36" s="58"/>
      <c r="E36" s="58">
        <f t="shared" si="1"/>
        <v>0</v>
      </c>
      <c r="F36" s="13"/>
      <c r="G36" s="51"/>
      <c r="H36" s="24" t="str">
        <f>IF(F36=0,"  ",VLOOKUP(F36,Sheet1!$A$1:$B$8,2,FALSE))</f>
        <v xml:space="preserve">  </v>
      </c>
    </row>
    <row r="37" spans="1:8" ht="15" thickBot="1" x14ac:dyDescent="0.35">
      <c r="A37" s="76" t="s">
        <v>4</v>
      </c>
      <c r="B37" s="77"/>
      <c r="C37" s="77"/>
      <c r="D37" s="78"/>
      <c r="E37" s="59">
        <f>SUM(E27:E36)</f>
        <v>1060000</v>
      </c>
      <c r="F37" s="13"/>
      <c r="G37" s="5"/>
      <c r="H37" s="24" t="str">
        <f>IF(F37=0," ",VLOOKUP(F37,Sheet1!$A$1:$B$8,2,FALSE))</f>
        <v xml:space="preserve"> </v>
      </c>
    </row>
    <row r="38" spans="1:8" ht="15.75" customHeight="1" thickBot="1" x14ac:dyDescent="0.35">
      <c r="A38" s="69" t="s">
        <v>91</v>
      </c>
      <c r="B38" s="70"/>
      <c r="C38" s="70"/>
      <c r="D38" s="70"/>
      <c r="E38" s="70"/>
      <c r="F38" s="70"/>
      <c r="G38" s="71"/>
      <c r="H38" s="36"/>
    </row>
    <row r="39" spans="1:8" ht="72" outlineLevel="1" thickBot="1" x14ac:dyDescent="0.35">
      <c r="A39" s="1" t="s">
        <v>131</v>
      </c>
      <c r="B39" s="2" t="s">
        <v>62</v>
      </c>
      <c r="C39" s="57">
        <v>12</v>
      </c>
      <c r="D39" s="58">
        <v>8000</v>
      </c>
      <c r="E39" s="58">
        <f t="shared" ref="E39" si="2">C39*D39</f>
        <v>96000</v>
      </c>
      <c r="F39" s="13" t="s">
        <v>50</v>
      </c>
      <c r="G39" s="51" t="s">
        <v>132</v>
      </c>
      <c r="H39" s="24">
        <f>IF(F39=0,"  ",VLOOKUP(F39,[2]Sheet1!$A$1:$B$8,2,FALSE))</f>
        <v>0</v>
      </c>
    </row>
    <row r="40" spans="1:8" ht="31.2" outlineLevel="1" thickBot="1" x14ac:dyDescent="0.35">
      <c r="A40" s="1" t="s">
        <v>116</v>
      </c>
      <c r="B40" s="2" t="s">
        <v>62</v>
      </c>
      <c r="C40" s="57">
        <v>3</v>
      </c>
      <c r="D40" s="58">
        <v>8000</v>
      </c>
      <c r="E40" s="58">
        <f t="shared" ref="E40:E43" si="3">C40*D40</f>
        <v>24000</v>
      </c>
      <c r="F40" s="13" t="s">
        <v>50</v>
      </c>
      <c r="G40" s="51" t="s">
        <v>103</v>
      </c>
      <c r="H40" s="24">
        <f>IF(F40=0,"  ",VLOOKUP(F40,[2]Sheet1!$A$1:$B$8,2,FALSE))</f>
        <v>0</v>
      </c>
    </row>
    <row r="41" spans="1:8" ht="21" outlineLevel="1" thickBot="1" x14ac:dyDescent="0.35">
      <c r="A41" s="1" t="s">
        <v>117</v>
      </c>
      <c r="B41" s="2" t="s">
        <v>62</v>
      </c>
      <c r="C41" s="57">
        <v>4</v>
      </c>
      <c r="D41" s="58">
        <v>8000</v>
      </c>
      <c r="E41" s="58">
        <f t="shared" si="3"/>
        <v>32000</v>
      </c>
      <c r="F41" s="13" t="s">
        <v>50</v>
      </c>
      <c r="G41" s="51" t="s">
        <v>104</v>
      </c>
      <c r="H41" s="24">
        <f>IF(F41=0,"  ",VLOOKUP(F41,[2]Sheet1!$A$1:$B$8,2,FALSE))</f>
        <v>0</v>
      </c>
    </row>
    <row r="42" spans="1:8" ht="21" outlineLevel="1" thickBot="1" x14ac:dyDescent="0.35">
      <c r="A42" s="1" t="s">
        <v>118</v>
      </c>
      <c r="B42" s="2" t="s">
        <v>62</v>
      </c>
      <c r="C42" s="57">
        <v>12</v>
      </c>
      <c r="D42" s="58">
        <v>8000</v>
      </c>
      <c r="E42" s="58">
        <f t="shared" si="3"/>
        <v>96000</v>
      </c>
      <c r="F42" s="13" t="s">
        <v>50</v>
      </c>
      <c r="G42" s="51" t="s">
        <v>84</v>
      </c>
      <c r="H42" s="24">
        <f>IF(F42=0,"  ",VLOOKUP(F42,[2]Sheet1!$A$1:$B$8,2,FALSE))</f>
        <v>0</v>
      </c>
    </row>
    <row r="43" spans="1:8" ht="102.6" outlineLevel="1" thickBot="1" x14ac:dyDescent="0.35">
      <c r="A43" s="1" t="s">
        <v>105</v>
      </c>
      <c r="B43" s="2" t="s">
        <v>62</v>
      </c>
      <c r="C43" s="57">
        <v>40</v>
      </c>
      <c r="D43" s="58">
        <v>8000</v>
      </c>
      <c r="E43" s="58">
        <f t="shared" si="3"/>
        <v>320000</v>
      </c>
      <c r="F43" s="13" t="s">
        <v>50</v>
      </c>
      <c r="G43" s="51" t="s">
        <v>86</v>
      </c>
      <c r="H43" s="24">
        <f>IF(F43=0,"  ",VLOOKUP(F43,[2]Sheet1!$A$1:$B$8,2,FALSE))</f>
        <v>0</v>
      </c>
    </row>
    <row r="44" spans="1:8" ht="15" outlineLevel="1" thickBot="1" x14ac:dyDescent="0.35">
      <c r="A44" s="1"/>
      <c r="B44" s="2"/>
      <c r="C44" s="57"/>
      <c r="D44" s="58"/>
      <c r="E44" s="58"/>
      <c r="F44" s="13"/>
      <c r="G44" s="51"/>
      <c r="H44" s="24"/>
    </row>
    <row r="45" spans="1:8" ht="15" outlineLevel="1" thickBot="1" x14ac:dyDescent="0.35">
      <c r="A45" s="1"/>
      <c r="B45" s="2"/>
      <c r="C45" s="57"/>
      <c r="D45" s="58"/>
      <c r="E45" s="58"/>
      <c r="F45" s="13"/>
      <c r="G45" s="51"/>
      <c r="H45" s="24"/>
    </row>
    <row r="46" spans="1:8" ht="15" outlineLevel="1" thickBot="1" x14ac:dyDescent="0.35">
      <c r="A46" s="1"/>
      <c r="B46" s="2"/>
      <c r="C46" s="57"/>
      <c r="D46" s="58"/>
      <c r="E46" s="58"/>
      <c r="F46" s="13"/>
      <c r="G46" s="51"/>
      <c r="H46" s="24"/>
    </row>
    <row r="47" spans="1:8" ht="15" outlineLevel="1" thickBot="1" x14ac:dyDescent="0.35">
      <c r="A47" s="1"/>
      <c r="B47" s="2"/>
      <c r="C47" s="57"/>
      <c r="D47" s="58"/>
      <c r="E47" s="58"/>
      <c r="F47" s="13"/>
      <c r="G47" s="51"/>
      <c r="H47" s="24"/>
    </row>
    <row r="48" spans="1:8" ht="15" outlineLevel="1" thickBot="1" x14ac:dyDescent="0.35">
      <c r="A48" s="1"/>
      <c r="B48" s="6"/>
      <c r="C48" s="57"/>
      <c r="D48" s="58"/>
      <c r="E48" s="58">
        <f t="shared" ref="E48" si="4">C48*D48</f>
        <v>0</v>
      </c>
      <c r="F48" s="13"/>
      <c r="G48" s="51"/>
      <c r="H48" s="24" t="str">
        <f>IF(F48=0,"  ",VLOOKUP(F48,Sheet1!$A$1:$B$8,2,FALSE))</f>
        <v xml:space="preserve">  </v>
      </c>
    </row>
    <row r="49" spans="1:8" ht="15" thickBot="1" x14ac:dyDescent="0.35">
      <c r="A49" s="76" t="s">
        <v>5</v>
      </c>
      <c r="B49" s="77"/>
      <c r="C49" s="77"/>
      <c r="D49" s="78"/>
      <c r="E49" s="59">
        <f>SUM(E39:E48)</f>
        <v>568000</v>
      </c>
      <c r="F49" s="13"/>
      <c r="G49" s="4"/>
      <c r="H49" s="24" t="str">
        <f>IF(F49=0," ",VLOOKUP(F49,Sheet1!$A$1:$B$8,2,FALSE))</f>
        <v xml:space="preserve"> </v>
      </c>
    </row>
    <row r="50" spans="1:8" ht="15.75" customHeight="1" thickBot="1" x14ac:dyDescent="0.35">
      <c r="A50" s="69" t="s">
        <v>73</v>
      </c>
      <c r="B50" s="70"/>
      <c r="C50" s="70"/>
      <c r="D50" s="70"/>
      <c r="E50" s="70"/>
      <c r="F50" s="70"/>
      <c r="G50" s="71"/>
      <c r="H50" s="36"/>
    </row>
    <row r="51" spans="1:8" ht="61.8" outlineLevel="1" thickBot="1" x14ac:dyDescent="0.35">
      <c r="A51" s="1" t="s">
        <v>119</v>
      </c>
      <c r="B51" s="3" t="s">
        <v>62</v>
      </c>
      <c r="C51" s="57">
        <v>6</v>
      </c>
      <c r="D51" s="58">
        <v>6500</v>
      </c>
      <c r="E51" s="58">
        <f t="shared" ref="E51" si="5">C51*D51</f>
        <v>39000</v>
      </c>
      <c r="F51" s="13" t="s">
        <v>50</v>
      </c>
      <c r="G51" s="51" t="s">
        <v>82</v>
      </c>
      <c r="H51" s="24">
        <f>IF(F51=0,"  ",VLOOKUP(F51,Sheet1!$A$1:$B$8,2,FALSE))</f>
        <v>0</v>
      </c>
    </row>
    <row r="52" spans="1:8" ht="61.8" outlineLevel="1" thickBot="1" x14ac:dyDescent="0.35">
      <c r="A52" s="1" t="s">
        <v>120</v>
      </c>
      <c r="B52" s="3" t="s">
        <v>62</v>
      </c>
      <c r="C52" s="57">
        <v>6</v>
      </c>
      <c r="D52" s="58">
        <v>9000</v>
      </c>
      <c r="E52" s="58">
        <f t="shared" ref="E52" si="6">C52*D52</f>
        <v>54000</v>
      </c>
      <c r="F52" s="13" t="s">
        <v>50</v>
      </c>
      <c r="G52" s="51" t="s">
        <v>82</v>
      </c>
      <c r="H52" s="24">
        <f>IF(F52=0,"  ",VLOOKUP(F52,Sheet1!$A$1:$B$8,2,FALSE))</f>
        <v>0</v>
      </c>
    </row>
    <row r="53" spans="1:8" ht="31.2" outlineLevel="1" thickBot="1" x14ac:dyDescent="0.35">
      <c r="A53" s="1" t="s">
        <v>121</v>
      </c>
      <c r="B53" s="3" t="s">
        <v>62</v>
      </c>
      <c r="C53" s="57">
        <v>12</v>
      </c>
      <c r="D53" s="58">
        <v>8000</v>
      </c>
      <c r="E53" s="58">
        <f t="shared" ref="E53:E55" si="7">C53*D53</f>
        <v>96000</v>
      </c>
      <c r="F53" s="13" t="s">
        <v>50</v>
      </c>
      <c r="G53" s="51" t="s">
        <v>133</v>
      </c>
      <c r="H53" s="24"/>
    </row>
    <row r="54" spans="1:8" ht="61.8" outlineLevel="1" thickBot="1" x14ac:dyDescent="0.35">
      <c r="A54" s="1" t="s">
        <v>122</v>
      </c>
      <c r="B54" s="3" t="s">
        <v>62</v>
      </c>
      <c r="C54" s="57">
        <v>12</v>
      </c>
      <c r="D54" s="58">
        <v>8000</v>
      </c>
      <c r="E54" s="58">
        <f t="shared" si="7"/>
        <v>96000</v>
      </c>
      <c r="F54" s="13" t="s">
        <v>50</v>
      </c>
      <c r="G54" s="51" t="s">
        <v>76</v>
      </c>
      <c r="H54" s="24">
        <f>IF(F54=0,"  ",VLOOKUP(F54,Sheet1!$A$1:$B$8,2,FALSE))</f>
        <v>0</v>
      </c>
    </row>
    <row r="55" spans="1:8" ht="31.2" outlineLevel="1" thickBot="1" x14ac:dyDescent="0.35">
      <c r="A55" s="1" t="s">
        <v>129</v>
      </c>
      <c r="B55" s="3" t="s">
        <v>62</v>
      </c>
      <c r="C55" s="57">
        <v>12</v>
      </c>
      <c r="D55" s="58">
        <v>8000</v>
      </c>
      <c r="E55" s="58">
        <f t="shared" si="7"/>
        <v>96000</v>
      </c>
      <c r="F55" s="13" t="s">
        <v>50</v>
      </c>
      <c r="G55" s="51" t="s">
        <v>92</v>
      </c>
      <c r="H55" s="24"/>
    </row>
    <row r="56" spans="1:8" ht="31.2" outlineLevel="1" thickBot="1" x14ac:dyDescent="0.35">
      <c r="A56" s="1" t="s">
        <v>123</v>
      </c>
      <c r="B56" s="3" t="s">
        <v>62</v>
      </c>
      <c r="C56" s="57">
        <v>12</v>
      </c>
      <c r="D56" s="58">
        <v>8000</v>
      </c>
      <c r="E56" s="58">
        <f t="shared" ref="E56:E61" si="8">C56*D56</f>
        <v>96000</v>
      </c>
      <c r="F56" s="13" t="s">
        <v>50</v>
      </c>
      <c r="G56" s="51" t="s">
        <v>92</v>
      </c>
      <c r="H56" s="24"/>
    </row>
    <row r="57" spans="1:8" ht="21" outlineLevel="1" thickBot="1" x14ac:dyDescent="0.35">
      <c r="A57" s="1" t="s">
        <v>124</v>
      </c>
      <c r="B57" s="3" t="s">
        <v>62</v>
      </c>
      <c r="C57" s="57">
        <v>12</v>
      </c>
      <c r="D57" s="58">
        <v>8000</v>
      </c>
      <c r="E57" s="58">
        <f t="shared" si="8"/>
        <v>96000</v>
      </c>
      <c r="F57" s="13" t="s">
        <v>50</v>
      </c>
      <c r="G57" s="51" t="s">
        <v>77</v>
      </c>
      <c r="H57" s="24">
        <f>IF(F57=0,"  ",VLOOKUP(F57,Sheet1!$A$1:$B$8,2,FALSE))</f>
        <v>0</v>
      </c>
    </row>
    <row r="58" spans="1:8" ht="21" outlineLevel="1" thickBot="1" x14ac:dyDescent="0.35">
      <c r="A58" s="1" t="s">
        <v>125</v>
      </c>
      <c r="B58" s="3" t="s">
        <v>62</v>
      </c>
      <c r="C58" s="57">
        <v>12</v>
      </c>
      <c r="D58" s="58">
        <v>8000</v>
      </c>
      <c r="E58" s="58">
        <f t="shared" si="8"/>
        <v>96000</v>
      </c>
      <c r="F58" s="13" t="s">
        <v>50</v>
      </c>
      <c r="G58" s="51" t="s">
        <v>78</v>
      </c>
      <c r="H58" s="24">
        <f>IF(F58=0,"  ",VLOOKUP(F58,Sheet1!$A$1:$B$8,2,FALSE))</f>
        <v>0</v>
      </c>
    </row>
    <row r="59" spans="1:8" ht="21" outlineLevel="1" thickBot="1" x14ac:dyDescent="0.35">
      <c r="A59" s="1" t="s">
        <v>126</v>
      </c>
      <c r="B59" s="3" t="s">
        <v>62</v>
      </c>
      <c r="C59" s="57">
        <v>12</v>
      </c>
      <c r="D59" s="58">
        <v>8000</v>
      </c>
      <c r="E59" s="58">
        <f t="shared" si="8"/>
        <v>96000</v>
      </c>
      <c r="F59" s="13" t="s">
        <v>50</v>
      </c>
      <c r="G59" s="51" t="s">
        <v>79</v>
      </c>
      <c r="H59" s="24">
        <f>IF(F59=0,"  ",VLOOKUP(F59,Sheet1!$A$1:$B$8,2,FALSE))</f>
        <v>0</v>
      </c>
    </row>
    <row r="60" spans="1:8" ht="21" outlineLevel="1" thickBot="1" x14ac:dyDescent="0.35">
      <c r="A60" s="1" t="s">
        <v>127</v>
      </c>
      <c r="B60" s="3" t="s">
        <v>62</v>
      </c>
      <c r="C60" s="57">
        <v>12</v>
      </c>
      <c r="D60" s="58">
        <v>8000</v>
      </c>
      <c r="E60" s="58">
        <f t="shared" si="8"/>
        <v>96000</v>
      </c>
      <c r="F60" s="13" t="s">
        <v>50</v>
      </c>
      <c r="G60" s="51" t="s">
        <v>80</v>
      </c>
      <c r="H60" s="24">
        <f>IF(F60=0,"  ",VLOOKUP(F60,Sheet1!$A$1:$B$8,2,FALSE))</f>
        <v>0</v>
      </c>
    </row>
    <row r="61" spans="1:8" ht="31.2" outlineLevel="1" thickBot="1" x14ac:dyDescent="0.35">
      <c r="A61" s="1" t="s">
        <v>128</v>
      </c>
      <c r="B61" s="3" t="s">
        <v>62</v>
      </c>
      <c r="C61" s="57">
        <v>6</v>
      </c>
      <c r="D61" s="58">
        <v>8000</v>
      </c>
      <c r="E61" s="58">
        <f t="shared" si="8"/>
        <v>48000</v>
      </c>
      <c r="F61" s="13" t="s">
        <v>50</v>
      </c>
      <c r="G61" s="51" t="s">
        <v>81</v>
      </c>
      <c r="H61" s="24">
        <f>IF(F61=0,"  ",VLOOKUP(F61,Sheet1!$A$1:$B$8,2,FALSE))</f>
        <v>0</v>
      </c>
    </row>
    <row r="62" spans="1:8" ht="51.6" outlineLevel="1" thickBot="1" x14ac:dyDescent="0.35">
      <c r="A62" s="1" t="s">
        <v>130</v>
      </c>
      <c r="B62" s="3" t="s">
        <v>75</v>
      </c>
      <c r="C62" s="57">
        <v>100</v>
      </c>
      <c r="D62" s="58">
        <v>1200</v>
      </c>
      <c r="E62" s="58">
        <f>C62*D62</f>
        <v>120000</v>
      </c>
      <c r="F62" s="13" t="s">
        <v>56</v>
      </c>
      <c r="G62" s="51" t="s">
        <v>93</v>
      </c>
      <c r="H62" s="24" t="str">
        <f>IF(F62=0,"  ",VLOOKUP(F62,Sheet1!$A$1:$B$8,2,FALSE))</f>
        <v>Awarding should comply with the applicable rules on public procurement  (Regulations Art. 8.15).</v>
      </c>
    </row>
    <row r="63" spans="1:8" ht="15" thickBot="1" x14ac:dyDescent="0.35">
      <c r="A63" s="76" t="s">
        <v>6</v>
      </c>
      <c r="B63" s="77"/>
      <c r="C63" s="77"/>
      <c r="D63" s="78"/>
      <c r="E63" s="59">
        <f>SUM(E51:E62)</f>
        <v>1029000</v>
      </c>
      <c r="F63" s="13"/>
      <c r="G63" s="4"/>
      <c r="H63" s="24" t="str">
        <f>IF(F63=0," ",VLOOKUP(F63,Sheet1!$A$1:$B$8,2,FALSE))</f>
        <v xml:space="preserve"> </v>
      </c>
    </row>
    <row r="64" spans="1:8" ht="15.75" customHeight="1" thickBot="1" x14ac:dyDescent="0.35">
      <c r="A64" s="52" t="s">
        <v>74</v>
      </c>
      <c r="B64" s="53"/>
      <c r="C64" s="60"/>
      <c r="D64" s="60"/>
      <c r="E64" s="60"/>
      <c r="F64" s="53"/>
      <c r="G64" s="54"/>
      <c r="H64" s="36"/>
    </row>
    <row r="65" spans="1:8" ht="92.4" outlineLevel="1" thickBot="1" x14ac:dyDescent="0.35">
      <c r="A65" s="1" t="s">
        <v>107</v>
      </c>
      <c r="B65" s="2" t="s">
        <v>62</v>
      </c>
      <c r="C65" s="57">
        <v>24</v>
      </c>
      <c r="D65" s="58">
        <v>8000</v>
      </c>
      <c r="E65" s="58">
        <f t="shared" ref="E65:E67" si="9">C65*D65</f>
        <v>192000</v>
      </c>
      <c r="F65" s="13" t="s">
        <v>50</v>
      </c>
      <c r="G65" s="51" t="s">
        <v>108</v>
      </c>
      <c r="H65" s="24">
        <f>IF(F65=0,"  ",VLOOKUP(F65,Sheet1!$A$1:$B$8,2,FALSE))</f>
        <v>0</v>
      </c>
    </row>
    <row r="66" spans="1:8" ht="41.4" outlineLevel="1" thickBot="1" x14ac:dyDescent="0.35">
      <c r="A66" s="1" t="s">
        <v>106</v>
      </c>
      <c r="B66" s="2" t="s">
        <v>62</v>
      </c>
      <c r="C66" s="57">
        <v>12</v>
      </c>
      <c r="D66" s="58">
        <v>8000</v>
      </c>
      <c r="E66" s="58">
        <f t="shared" si="9"/>
        <v>96000</v>
      </c>
      <c r="F66" s="13" t="s">
        <v>50</v>
      </c>
      <c r="G66" s="51" t="s">
        <v>83</v>
      </c>
      <c r="H66" s="24">
        <f>IF(F66=0,"  ",VLOOKUP(F66,Sheet1!$A$1:$B$8,2,FALSE))</f>
        <v>0</v>
      </c>
    </row>
    <row r="67" spans="1:8" ht="51.6" outlineLevel="1" thickBot="1" x14ac:dyDescent="0.35">
      <c r="A67" s="1" t="s">
        <v>137</v>
      </c>
      <c r="B67" s="2" t="s">
        <v>75</v>
      </c>
      <c r="C67" s="57">
        <v>30</v>
      </c>
      <c r="D67" s="58">
        <v>1600</v>
      </c>
      <c r="E67" s="58">
        <f t="shared" si="9"/>
        <v>48000</v>
      </c>
      <c r="F67" s="13" t="s">
        <v>56</v>
      </c>
      <c r="G67" s="51" t="s">
        <v>95</v>
      </c>
      <c r="H67" s="24" t="str">
        <f>IF(F67=0,"  ",VLOOKUP(F67,Sheet1!$A$1:$B$8,2,FALSE))</f>
        <v>Awarding should comply with the applicable rules on public procurement  (Regulations Art. 8.15).</v>
      </c>
    </row>
    <row r="68" spans="1:8" ht="15" outlineLevel="1" thickBot="1" x14ac:dyDescent="0.35">
      <c r="A68" s="1"/>
      <c r="B68" s="2"/>
      <c r="C68" s="57"/>
      <c r="D68" s="58"/>
      <c r="E68" s="58"/>
      <c r="F68" s="13"/>
      <c r="G68" s="51"/>
      <c r="H68" s="24" t="str">
        <f>IF(F68=0,"  ",VLOOKUP(F68,Sheet1!$A$1:$B$8,2,FALSE))</f>
        <v xml:space="preserve">  </v>
      </c>
    </row>
    <row r="69" spans="1:8" ht="15" outlineLevel="1" thickBot="1" x14ac:dyDescent="0.35">
      <c r="A69" s="1"/>
      <c r="B69" s="2"/>
      <c r="C69" s="57"/>
      <c r="D69" s="58"/>
      <c r="E69" s="58"/>
      <c r="F69" s="13"/>
      <c r="G69" s="51"/>
      <c r="H69" s="24"/>
    </row>
    <row r="70" spans="1:8" ht="15" outlineLevel="1" thickBot="1" x14ac:dyDescent="0.35">
      <c r="A70" s="1"/>
      <c r="B70" s="2"/>
      <c r="C70" s="57"/>
      <c r="D70" s="58"/>
      <c r="E70" s="58"/>
      <c r="F70" s="13"/>
      <c r="G70" s="51"/>
      <c r="H70" s="24"/>
    </row>
    <row r="71" spans="1:8" ht="15" outlineLevel="1" thickBot="1" x14ac:dyDescent="0.35">
      <c r="A71" s="1"/>
      <c r="B71" s="2"/>
      <c r="C71" s="57"/>
      <c r="D71" s="58"/>
      <c r="E71" s="58">
        <f t="shared" ref="E71:E74" si="10">C71*D71</f>
        <v>0</v>
      </c>
      <c r="F71" s="13"/>
      <c r="G71" s="51"/>
      <c r="H71" s="24" t="str">
        <f>IF(F71=0,"  ",VLOOKUP(F71,Sheet1!$A$1:$B$8,2,FALSE))</f>
        <v xml:space="preserve">  </v>
      </c>
    </row>
    <row r="72" spans="1:8" ht="15" outlineLevel="1" thickBot="1" x14ac:dyDescent="0.35">
      <c r="A72" s="1"/>
      <c r="B72" s="2"/>
      <c r="C72" s="57"/>
      <c r="D72" s="58"/>
      <c r="E72" s="58">
        <f t="shared" si="10"/>
        <v>0</v>
      </c>
      <c r="F72" s="13"/>
      <c r="G72" s="51"/>
      <c r="H72" s="24" t="str">
        <f>IF(F72=0,"  ",VLOOKUP(F72,Sheet1!$A$1:$B$8,2,FALSE))</f>
        <v xml:space="preserve">  </v>
      </c>
    </row>
    <row r="73" spans="1:8" ht="15" outlineLevel="1" thickBot="1" x14ac:dyDescent="0.35">
      <c r="A73" s="1"/>
      <c r="B73" s="2"/>
      <c r="C73" s="57"/>
      <c r="D73" s="58"/>
      <c r="E73" s="58">
        <f t="shared" si="10"/>
        <v>0</v>
      </c>
      <c r="F73" s="13"/>
      <c r="G73" s="51"/>
      <c r="H73" s="24" t="str">
        <f>IF(F73=0,"  ",VLOOKUP(F73,Sheet1!$A$1:$B$8,2,FALSE))</f>
        <v xml:space="preserve">  </v>
      </c>
    </row>
    <row r="74" spans="1:8" ht="15" outlineLevel="1" thickBot="1" x14ac:dyDescent="0.35">
      <c r="A74" s="1"/>
      <c r="B74" s="6"/>
      <c r="C74" s="57"/>
      <c r="D74" s="58"/>
      <c r="E74" s="58">
        <f t="shared" si="10"/>
        <v>0</v>
      </c>
      <c r="F74" s="13"/>
      <c r="G74" s="51"/>
      <c r="H74" s="24" t="str">
        <f>IF(F74=0,"  ",VLOOKUP(F74,Sheet1!$A$1:$B$8,2,FALSE))</f>
        <v xml:space="preserve">  </v>
      </c>
    </row>
    <row r="75" spans="1:8" ht="15" thickBot="1" x14ac:dyDescent="0.35">
      <c r="A75" s="76" t="s">
        <v>7</v>
      </c>
      <c r="B75" s="77"/>
      <c r="C75" s="77"/>
      <c r="D75" s="79"/>
      <c r="E75" s="59">
        <f>SUM(E65:E74)</f>
        <v>336000</v>
      </c>
      <c r="F75" s="13"/>
      <c r="G75" s="4"/>
      <c r="H75" s="24" t="str">
        <f>IF(F75=0," ",VLOOKUP(F75,Sheet1!$A$1:$B$8,2,FALSE))</f>
        <v xml:space="preserve"> </v>
      </c>
    </row>
    <row r="76" spans="1:8" ht="15" thickBot="1" x14ac:dyDescent="0.35">
      <c r="A76" s="80" t="s">
        <v>12</v>
      </c>
      <c r="B76" s="81"/>
      <c r="C76" s="81"/>
      <c r="D76" s="82"/>
      <c r="E76" s="61">
        <f>E25+E37+E49+E63+E75</f>
        <v>3331765</v>
      </c>
      <c r="F76" s="4"/>
      <c r="G76" s="4"/>
      <c r="H76" s="37"/>
    </row>
    <row r="77" spans="1:8" ht="15" thickBot="1" x14ac:dyDescent="0.35">
      <c r="A77" s="83" t="s">
        <v>13</v>
      </c>
      <c r="B77" s="84"/>
      <c r="C77" s="84"/>
      <c r="D77" s="84"/>
      <c r="E77" s="84"/>
      <c r="F77" s="84"/>
      <c r="G77" s="85"/>
      <c r="H77" s="38"/>
    </row>
    <row r="78" spans="1:8" ht="21" thickBot="1" x14ac:dyDescent="0.35">
      <c r="A78" s="80" t="s">
        <v>14</v>
      </c>
      <c r="B78" s="81"/>
      <c r="C78" s="81"/>
      <c r="D78" s="82"/>
      <c r="E78" s="62">
        <v>0</v>
      </c>
      <c r="F78" s="4"/>
      <c r="G78" s="4"/>
      <c r="H78" s="39" t="s">
        <v>40</v>
      </c>
    </row>
    <row r="79" spans="1:8" ht="15" thickBot="1" x14ac:dyDescent="0.35">
      <c r="A79" s="72" t="s">
        <v>23</v>
      </c>
      <c r="B79" s="73"/>
      <c r="C79" s="73"/>
      <c r="D79" s="74"/>
      <c r="E79" s="63">
        <f>E76+E78</f>
        <v>3331765</v>
      </c>
      <c r="F79" s="4"/>
      <c r="G79" s="4"/>
      <c r="H79" s="40"/>
    </row>
    <row r="80" spans="1:8" s="16" customFormat="1" ht="15" thickBot="1" x14ac:dyDescent="0.35">
      <c r="C80" s="28"/>
      <c r="D80" s="28"/>
      <c r="E80" s="28"/>
      <c r="H80" s="28"/>
    </row>
    <row r="81" spans="1:8" ht="18" customHeight="1" thickBot="1" x14ac:dyDescent="0.35">
      <c r="A81" s="75" t="s">
        <v>20</v>
      </c>
      <c r="B81" s="75"/>
      <c r="C81" s="75"/>
      <c r="D81" s="75"/>
      <c r="E81" s="64">
        <f>E25</f>
        <v>338765</v>
      </c>
      <c r="F81" s="16"/>
      <c r="G81" s="16"/>
      <c r="H81" s="28"/>
    </row>
    <row r="82" spans="1:8" ht="15" thickBot="1" x14ac:dyDescent="0.35">
      <c r="A82" s="75" t="s">
        <v>21</v>
      </c>
      <c r="B82" s="75"/>
      <c r="C82" s="75"/>
      <c r="D82" s="75"/>
      <c r="E82" s="62">
        <f>E37+E49+E63+E75</f>
        <v>2993000</v>
      </c>
      <c r="F82" s="16"/>
      <c r="G82" s="16"/>
      <c r="H82" s="28"/>
    </row>
    <row r="83" spans="1:8" s="16" customFormat="1" x14ac:dyDescent="0.3">
      <c r="C83" s="28"/>
      <c r="D83" s="28"/>
      <c r="E83" s="28"/>
      <c r="H83" s="28"/>
    </row>
    <row r="84" spans="1:8" s="16" customFormat="1" ht="15" thickBot="1" x14ac:dyDescent="0.35">
      <c r="C84" s="28"/>
      <c r="D84" s="28"/>
      <c r="E84" s="28"/>
      <c r="H84" s="28"/>
    </row>
    <row r="85" spans="1:8" s="16" customFormat="1" ht="31.2" thickBot="1" x14ac:dyDescent="0.35">
      <c r="A85" s="22" t="s">
        <v>35</v>
      </c>
      <c r="B85" s="20" t="s">
        <v>28</v>
      </c>
      <c r="C85" s="65" t="s">
        <v>29</v>
      </c>
      <c r="D85" s="65" t="s">
        <v>30</v>
      </c>
      <c r="E85" s="65" t="s">
        <v>31</v>
      </c>
      <c r="F85" s="20" t="s">
        <v>85</v>
      </c>
      <c r="G85" s="20" t="s">
        <v>26</v>
      </c>
      <c r="H85" s="41" t="s">
        <v>27</v>
      </c>
    </row>
    <row r="86" spans="1:8" s="16" customFormat="1" ht="15" thickBot="1" x14ac:dyDescent="0.35">
      <c r="A86" s="12" t="s">
        <v>50</v>
      </c>
      <c r="B86" s="45">
        <f>IF($F$13=A86,$E$13,0)+IF($F$14=A86,$E$14,0)+IF($F$15=A86,$E$15,0)+IF($F$16=A86,$E$16,0)+IF($F$17=A86,$E$17,0)+IF($F$18=A86,$E$18,0)+IF($F$19=A86,$E$19,0)+IF($F$20=A86,$E$20,0)+IF($F$21=A86,$E$21,0)+IF($F$22=A86,$E$22,0)+IF($F$23=A86,$E$23,0)+IF($F$24=A86,$E$24,0)</f>
        <v>192672</v>
      </c>
      <c r="C86" s="66">
        <f t="shared" ref="C86:C93" si="11">IF($F$27=A86,$E$27,0)+IF($F$28=A86,$E$28,0)+IF($F$29=A86,$E$29,0)+IF($F$30=A86,$E$30,0)+IF($F$31=A86,$E$31,0)+IF($F$32=A86,$E$32,0)+IF($F$33=A86,$E$33,0)+IF($F$34=A86,$E$34,0)+IF($F$35=A86,$E$35,0)+IF($F$36=A86,$E$36,0)</f>
        <v>0</v>
      </c>
      <c r="D86" s="66">
        <f t="shared" ref="D86:D93" si="12">IF($F$39=A86,$E$39,0)+IF($F$40=A86,$E$40,0)+IF($F$41=A86,$E$41,0)+IF($F$42=A86,$E$42,0)+IF($F$43=A86,$E$43,0)+IF($F$44=A86,$E$44,0)+IF($F$45=A86,$E$45,0)+IF($F$46=A86,$E$46,0)+IF($F$47=A86,$E$47,0)+IF($F$48=A86,$E$48,0)</f>
        <v>568000</v>
      </c>
      <c r="E86" s="66">
        <f>IF($F$51=A86,$E$51,0)+IF($F$52=A86,$E$52,0)+IF($F$53=A86,$E$53,0)+IF($F$54=A86,$E$54,0)+IF($F$55=A86,$E$55,0)+IF($F$56=A86,$E$56,0)+IF($F$57=A86,$E$57,0)+IF($F$58=A86,$E$58,0)+IF($F$59=A86,$E$59,0)+IF($F$60=A86,$E$60,0)+IF($F$61=A86,$E$61,0)+IF($F$62=A86,$E$62,0)</f>
        <v>909000</v>
      </c>
      <c r="F86" s="50">
        <f t="shared" ref="F86:F93" si="13">IF($F$66=A86,$E$66,0)+IF($F$65=A86,$E$65,0)+IF($F$67=A86,$E$67,0)+IF($F$68=A86,$E$68,0)+IF($F$69=A86,$E$69,0)+IF($F$70=A86,$E$70,0)+IF($F$71=A86,$E$71,0)+IF($F$72=A86,$E$72,0)+IF($F$73=A86,$E$73,0)+IF($F$74=A86,$E$74,0)</f>
        <v>288000</v>
      </c>
      <c r="G86" s="46">
        <f>SUM(B86:F86)</f>
        <v>1957672</v>
      </c>
      <c r="H86" s="49">
        <f>G86/$G$95</f>
        <v>0.587578055475101</v>
      </c>
    </row>
    <row r="87" spans="1:8" s="16" customFormat="1" ht="15" thickBot="1" x14ac:dyDescent="0.35">
      <c r="A87" s="12" t="s">
        <v>51</v>
      </c>
      <c r="B87" s="45">
        <f t="shared" ref="B87:B93" si="14">IF($F$13=A87,$E$13,0)+IF($F$14=A87,$E$14,0)+IF($F$15=A87,$E$15,0)+IF($F$16=A87,$E$16,0)+IF($F$17=A87,$E$17,0)+IF($F$18=A87,$E$18,0)+IF($F$19=A87,$E$19,0)+IF($F$20=A87,$E$20,0)+IF($F$21=A87,$E$21,0)+IF($F$22=A87,$E$22,0)+IF($F$23=A87,$E$23,0)+IF($F$24=A87,$E$24,0)</f>
        <v>36000</v>
      </c>
      <c r="C87" s="66">
        <f t="shared" si="11"/>
        <v>0</v>
      </c>
      <c r="D87" s="66">
        <f t="shared" si="12"/>
        <v>0</v>
      </c>
      <c r="E87" s="66">
        <f t="shared" ref="E87:E93" si="15">IF($F$51=A87,$E$51,0)+IF($F$52=A87,$E$52,0)+IF($F$53=A87,$E$53,0)+IF($F$54=A87,$E$54,0)+IF($F$55=A87,$E$55,0)+IF($F$56=A87,$E$56,0)+IF($F$57=A87,$E$57,0)+IF($F$58=A87,$E$58,0)+IF($F$59=A87,$E$59,0)+IF($F$60=A87,$E$60,0)+IF($F$61=A87,$E$61,0)+IF($F$62=A87,$E$62,0)</f>
        <v>0</v>
      </c>
      <c r="F87" s="50">
        <f t="shared" si="13"/>
        <v>0</v>
      </c>
      <c r="G87" s="46">
        <f t="shared" ref="G87:G93" si="16">SUM(B87:F87)</f>
        <v>36000</v>
      </c>
      <c r="H87" s="49">
        <f t="shared" ref="H87:H94" si="17">G87/$G$95</f>
        <v>1.0805083791924101E-2</v>
      </c>
    </row>
    <row r="88" spans="1:8" s="16" customFormat="1" ht="21" thickBot="1" x14ac:dyDescent="0.35">
      <c r="A88" s="12" t="s">
        <v>52</v>
      </c>
      <c r="B88" s="45">
        <f t="shared" si="14"/>
        <v>0</v>
      </c>
      <c r="C88" s="66">
        <f t="shared" si="11"/>
        <v>0</v>
      </c>
      <c r="D88" s="66">
        <f t="shared" si="12"/>
        <v>0</v>
      </c>
      <c r="E88" s="66">
        <f t="shared" si="15"/>
        <v>0</v>
      </c>
      <c r="F88" s="50">
        <f t="shared" si="13"/>
        <v>0</v>
      </c>
      <c r="G88" s="46">
        <f t="shared" si="16"/>
        <v>0</v>
      </c>
      <c r="H88" s="49">
        <f t="shared" si="17"/>
        <v>0</v>
      </c>
    </row>
    <row r="89" spans="1:8" s="16" customFormat="1" ht="21" thickBot="1" x14ac:dyDescent="0.35">
      <c r="A89" s="12" t="s">
        <v>53</v>
      </c>
      <c r="B89" s="45">
        <f t="shared" si="14"/>
        <v>3000</v>
      </c>
      <c r="C89" s="66">
        <f t="shared" si="11"/>
        <v>1020000</v>
      </c>
      <c r="D89" s="66">
        <f t="shared" si="12"/>
        <v>0</v>
      </c>
      <c r="E89" s="66">
        <f t="shared" si="15"/>
        <v>0</v>
      </c>
      <c r="F89" s="50">
        <f t="shared" si="13"/>
        <v>0</v>
      </c>
      <c r="G89" s="46">
        <f t="shared" si="16"/>
        <v>1023000</v>
      </c>
      <c r="H89" s="49">
        <f t="shared" si="17"/>
        <v>0.30704446442050987</v>
      </c>
    </row>
    <row r="90" spans="1:8" s="16" customFormat="1" ht="15" thickBot="1" x14ac:dyDescent="0.35">
      <c r="A90" s="12" t="s">
        <v>54</v>
      </c>
      <c r="B90" s="45">
        <f t="shared" si="14"/>
        <v>0</v>
      </c>
      <c r="C90" s="66">
        <f t="shared" si="11"/>
        <v>0</v>
      </c>
      <c r="D90" s="66">
        <f t="shared" si="12"/>
        <v>0</v>
      </c>
      <c r="E90" s="66">
        <f t="shared" si="15"/>
        <v>0</v>
      </c>
      <c r="F90" s="50">
        <f t="shared" si="13"/>
        <v>0</v>
      </c>
      <c r="G90" s="46">
        <f t="shared" si="16"/>
        <v>0</v>
      </c>
      <c r="H90" s="49">
        <f t="shared" si="17"/>
        <v>0</v>
      </c>
    </row>
    <row r="91" spans="1:8" s="16" customFormat="1" ht="15" thickBot="1" x14ac:dyDescent="0.35">
      <c r="A91" s="12" t="s">
        <v>55</v>
      </c>
      <c r="B91" s="45">
        <f t="shared" si="14"/>
        <v>1080</v>
      </c>
      <c r="C91" s="66">
        <f t="shared" si="11"/>
        <v>0</v>
      </c>
      <c r="D91" s="66">
        <f t="shared" si="12"/>
        <v>0</v>
      </c>
      <c r="E91" s="66">
        <f t="shared" si="15"/>
        <v>0</v>
      </c>
      <c r="F91" s="50">
        <f t="shared" si="13"/>
        <v>0</v>
      </c>
      <c r="G91" s="46">
        <f t="shared" si="16"/>
        <v>1080</v>
      </c>
      <c r="H91" s="49">
        <f t="shared" si="17"/>
        <v>3.2415251375772302E-4</v>
      </c>
    </row>
    <row r="92" spans="1:8" s="16" customFormat="1" ht="21" thickBot="1" x14ac:dyDescent="0.35">
      <c r="A92" s="12" t="s">
        <v>56</v>
      </c>
      <c r="B92" s="45">
        <f t="shared" si="14"/>
        <v>92000</v>
      </c>
      <c r="C92" s="66">
        <f t="shared" si="11"/>
        <v>40000</v>
      </c>
      <c r="D92" s="66">
        <f t="shared" si="12"/>
        <v>0</v>
      </c>
      <c r="E92" s="66">
        <f t="shared" si="15"/>
        <v>120000</v>
      </c>
      <c r="F92" s="50">
        <f t="shared" si="13"/>
        <v>48000</v>
      </c>
      <c r="G92" s="46">
        <f t="shared" si="16"/>
        <v>300000</v>
      </c>
      <c r="H92" s="49">
        <f t="shared" si="17"/>
        <v>9.0042364932700833E-2</v>
      </c>
    </row>
    <row r="93" spans="1:8" s="16" customFormat="1" ht="21" thickBot="1" x14ac:dyDescent="0.35">
      <c r="A93" s="23" t="s">
        <v>57</v>
      </c>
      <c r="B93" s="45">
        <f t="shared" si="14"/>
        <v>14013</v>
      </c>
      <c r="C93" s="66">
        <f t="shared" si="11"/>
        <v>0</v>
      </c>
      <c r="D93" s="66">
        <f t="shared" si="12"/>
        <v>0</v>
      </c>
      <c r="E93" s="66">
        <f t="shared" si="15"/>
        <v>0</v>
      </c>
      <c r="F93" s="50">
        <f t="shared" si="13"/>
        <v>0</v>
      </c>
      <c r="G93" s="46">
        <f t="shared" si="16"/>
        <v>14013</v>
      </c>
      <c r="H93" s="49">
        <f t="shared" si="17"/>
        <v>4.2058788660064563E-3</v>
      </c>
    </row>
    <row r="94" spans="1:8" s="16" customFormat="1" ht="15" thickBot="1" x14ac:dyDescent="0.35">
      <c r="A94" s="12" t="s">
        <v>32</v>
      </c>
      <c r="B94" s="88"/>
      <c r="C94" s="88"/>
      <c r="D94" s="88"/>
      <c r="E94" s="88"/>
      <c r="F94" s="89"/>
      <c r="G94" s="46">
        <f>E78</f>
        <v>0</v>
      </c>
      <c r="H94" s="49">
        <f t="shared" si="17"/>
        <v>0</v>
      </c>
    </row>
    <row r="95" spans="1:8" s="16" customFormat="1" ht="15" thickBot="1" x14ac:dyDescent="0.35">
      <c r="A95" s="20" t="s">
        <v>33</v>
      </c>
      <c r="B95" s="1">
        <f>SUM(B86:B93)</f>
        <v>338765</v>
      </c>
      <c r="C95" s="67">
        <f>SUM(C86:C93)</f>
        <v>1060000</v>
      </c>
      <c r="D95" s="67">
        <f>SUM(D86:D93)</f>
        <v>568000</v>
      </c>
      <c r="E95" s="67">
        <f>SUM(E86:E93)</f>
        <v>1029000</v>
      </c>
      <c r="F95" s="1">
        <f>SUM(F86:F93)</f>
        <v>336000</v>
      </c>
      <c r="G95" s="46">
        <f>SUM(G86:G94)</f>
        <v>3331765</v>
      </c>
      <c r="H95" s="42">
        <v>3331765</v>
      </c>
    </row>
    <row r="96" spans="1:8" s="16" customFormat="1" ht="15" thickBot="1" x14ac:dyDescent="0.35">
      <c r="A96" s="20" t="s">
        <v>34</v>
      </c>
      <c r="B96" s="47">
        <f>B95/$G$95</f>
        <v>0.101677339188088</v>
      </c>
      <c r="C96" s="68">
        <f>C95/$G$95</f>
        <v>0.31814968942887628</v>
      </c>
      <c r="D96" s="68">
        <f>D95/$G$95</f>
        <v>0.17048021093924692</v>
      </c>
      <c r="E96" s="68">
        <f>E95/$G$95</f>
        <v>0.30884531171916385</v>
      </c>
      <c r="F96" s="47">
        <f>F95/$G$95</f>
        <v>0.10084744872462494</v>
      </c>
      <c r="G96" s="48">
        <v>1</v>
      </c>
      <c r="H96" s="42">
        <f>H95-G95</f>
        <v>0</v>
      </c>
    </row>
    <row r="97" spans="1:8" s="16" customFormat="1" x14ac:dyDescent="0.3">
      <c r="A97" s="21"/>
      <c r="B97" s="21"/>
      <c r="C97" s="43"/>
      <c r="D97" s="43"/>
      <c r="E97" s="43"/>
      <c r="F97" s="21"/>
      <c r="G97" s="21"/>
      <c r="H97" s="43"/>
    </row>
    <row r="98" spans="1:8" s="16" customFormat="1" x14ac:dyDescent="0.3">
      <c r="C98" s="28"/>
      <c r="D98" s="28"/>
      <c r="E98" s="28"/>
      <c r="H98" s="28"/>
    </row>
    <row r="99" spans="1:8" s="16" customFormat="1" x14ac:dyDescent="0.3">
      <c r="C99" s="28"/>
      <c r="D99" s="28"/>
      <c r="E99" s="28"/>
      <c r="H99" s="28"/>
    </row>
    <row r="100" spans="1:8" s="16" customFormat="1" x14ac:dyDescent="0.3">
      <c r="C100" s="28"/>
      <c r="D100" s="28"/>
      <c r="E100" s="28"/>
      <c r="H100" s="28"/>
    </row>
    <row r="101" spans="1:8" s="16" customFormat="1" x14ac:dyDescent="0.3">
      <c r="C101" s="28"/>
      <c r="D101" s="28"/>
      <c r="E101" s="28"/>
      <c r="H101" s="28"/>
    </row>
    <row r="102" spans="1:8" s="16" customFormat="1" x14ac:dyDescent="0.3">
      <c r="C102" s="28"/>
      <c r="D102" s="28"/>
      <c r="E102" s="28"/>
      <c r="H102" s="28"/>
    </row>
    <row r="103" spans="1:8" s="16" customFormat="1" x14ac:dyDescent="0.3">
      <c r="C103" s="28"/>
      <c r="D103" s="28"/>
      <c r="E103" s="28"/>
      <c r="H103" s="28"/>
    </row>
    <row r="104" spans="1:8" s="16" customFormat="1" x14ac:dyDescent="0.3">
      <c r="C104" s="28"/>
      <c r="D104" s="28"/>
      <c r="E104" s="28"/>
      <c r="H104" s="28"/>
    </row>
    <row r="105" spans="1:8" s="16" customFormat="1" x14ac:dyDescent="0.3">
      <c r="C105" s="28"/>
      <c r="D105" s="28"/>
      <c r="E105" s="28"/>
      <c r="H105" s="28"/>
    </row>
    <row r="106" spans="1:8" s="16" customFormat="1" x14ac:dyDescent="0.3">
      <c r="C106" s="28"/>
      <c r="D106" s="28"/>
      <c r="E106" s="28"/>
      <c r="H106" s="28"/>
    </row>
    <row r="107" spans="1:8" s="16" customFormat="1" x14ac:dyDescent="0.3">
      <c r="C107" s="28"/>
      <c r="D107" s="28"/>
      <c r="E107" s="28"/>
      <c r="H107" s="28"/>
    </row>
    <row r="108" spans="1:8" s="16" customFormat="1" x14ac:dyDescent="0.3">
      <c r="C108" s="28"/>
      <c r="D108" s="28"/>
      <c r="E108" s="28"/>
      <c r="H108" s="28"/>
    </row>
    <row r="109" spans="1:8" s="16" customFormat="1" x14ac:dyDescent="0.3">
      <c r="C109" s="28"/>
      <c r="D109" s="28"/>
      <c r="E109" s="28"/>
      <c r="H109" s="28"/>
    </row>
    <row r="110" spans="1:8" s="16" customFormat="1" x14ac:dyDescent="0.3">
      <c r="C110" s="28"/>
      <c r="D110" s="28"/>
      <c r="E110" s="28"/>
      <c r="H110" s="28"/>
    </row>
    <row r="111" spans="1:8" x14ac:dyDescent="0.3"/>
    <row r="112" spans="1:8" x14ac:dyDescent="0.3"/>
    <row r="113" x14ac:dyDescent="0.3"/>
    <row r="114" x14ac:dyDescent="0.3"/>
    <row r="115" x14ac:dyDescent="0.3"/>
    <row r="116" x14ac:dyDescent="0.3"/>
    <row r="117" x14ac:dyDescent="0.3"/>
    <row r="118" x14ac:dyDescent="0.3"/>
  </sheetData>
  <mergeCells count="24">
    <mergeCell ref="A9:G9"/>
    <mergeCell ref="B94:F94"/>
    <mergeCell ref="B8:G8"/>
    <mergeCell ref="B3:G3"/>
    <mergeCell ref="B4:G4"/>
    <mergeCell ref="B5:G5"/>
    <mergeCell ref="B6:G6"/>
    <mergeCell ref="B7:G7"/>
    <mergeCell ref="A37:D37"/>
    <mergeCell ref="A11:G11"/>
    <mergeCell ref="A12:G12"/>
    <mergeCell ref="A25:D25"/>
    <mergeCell ref="A26:G26"/>
    <mergeCell ref="A82:D82"/>
    <mergeCell ref="A38:G38"/>
    <mergeCell ref="A49:D49"/>
    <mergeCell ref="A50:G50"/>
    <mergeCell ref="A79:D79"/>
    <mergeCell ref="A81:D81"/>
    <mergeCell ref="A63:D63"/>
    <mergeCell ref="A75:D75"/>
    <mergeCell ref="A76:D76"/>
    <mergeCell ref="A77:G77"/>
    <mergeCell ref="A78:D78"/>
  </mergeCells>
  <pageMargins left="0.70866141732283472" right="0.70866141732283472" top="0.74803149606299213" bottom="0.74803149606299213"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Sheet1!$A$1:$A$8</xm:f>
          </x14:formula1>
          <xm:sqref>F48:F49 F51:F63 F65:F75 F13:F25 F27:F37</xm:sqref>
        </x14:dataValidation>
        <x14:dataValidation type="list" allowBlank="1" showInputMessage="1" showErrorMessage="1">
          <x14:formula1>
            <xm:f>'H:\OCR\[180614 OCR Annex I_PDP budget OCR v4.xlsx]Sheet1'!#REF!</xm:f>
          </x14:formula1>
          <xm:sqref>F39:F47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8" sqref="A8"/>
    </sheetView>
  </sheetViews>
  <sheetFormatPr defaultRowHeight="14.4" x14ac:dyDescent="0.3"/>
  <cols>
    <col min="1" max="1" width="81" customWidth="1"/>
    <col min="2" max="2" width="74" customWidth="1"/>
  </cols>
  <sheetData>
    <row r="1" spans="1:7" ht="15.75" customHeight="1" thickBot="1" x14ac:dyDescent="0.35">
      <c r="A1" s="11" t="s">
        <v>42</v>
      </c>
    </row>
    <row r="2" spans="1:7" ht="15.75" customHeight="1" thickBot="1" x14ac:dyDescent="0.35">
      <c r="A2" s="10" t="s">
        <v>43</v>
      </c>
      <c r="B2" t="s">
        <v>37</v>
      </c>
    </row>
    <row r="3" spans="1:7" ht="15.75" customHeight="1" thickBot="1" x14ac:dyDescent="0.35">
      <c r="A3" s="10" t="s">
        <v>44</v>
      </c>
    </row>
    <row r="4" spans="1:7" ht="15.75" customHeight="1" thickBot="1" x14ac:dyDescent="0.35">
      <c r="A4" s="10" t="s">
        <v>45</v>
      </c>
      <c r="B4" t="s">
        <v>38</v>
      </c>
    </row>
    <row r="5" spans="1:7" ht="15.75" customHeight="1" thickBot="1" x14ac:dyDescent="0.35">
      <c r="A5" s="10" t="s">
        <v>46</v>
      </c>
    </row>
    <row r="6" spans="1:7" ht="15.75" customHeight="1" thickBot="1" x14ac:dyDescent="0.35">
      <c r="A6" s="10" t="s">
        <v>47</v>
      </c>
    </row>
    <row r="7" spans="1:7" ht="15.75" customHeight="1" thickBot="1" x14ac:dyDescent="0.35">
      <c r="A7" s="10" t="s">
        <v>48</v>
      </c>
      <c r="B7" t="s">
        <v>39</v>
      </c>
    </row>
    <row r="8" spans="1:7" ht="31.2" thickBot="1" x14ac:dyDescent="0.35">
      <c r="A8" s="17" t="s">
        <v>49</v>
      </c>
      <c r="B8" s="18" t="s">
        <v>41</v>
      </c>
      <c r="C8" s="18"/>
      <c r="D8" s="18"/>
      <c r="E8" s="18"/>
      <c r="F8" s="18"/>
      <c r="G8"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FAED231EEC24E9A232430FCDAE350" ma:contentTypeVersion="9" ma:contentTypeDescription="Create a new document." ma:contentTypeScope="" ma:versionID="7f41c460badb228ac0e4c7952798f3c9">
  <xsd:schema xmlns:xsd="http://www.w3.org/2001/XMLSchema" xmlns:xs="http://www.w3.org/2001/XMLSchema" xmlns:p="http://schemas.microsoft.com/office/2006/metadata/properties" xmlns:ns3="d50098b2-adc7-4492-8c3d-74930294435e" targetNamespace="http://schemas.microsoft.com/office/2006/metadata/properties" ma:root="true" ma:fieldsID="89d6c39c840cca65549933321e837f55" ns3:_="">
    <xsd:import namespace="d50098b2-adc7-4492-8c3d-74930294435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098b2-adc7-4492-8c3d-749302944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43FBC-13D8-45C3-9C3E-628B394F8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0098b2-adc7-4492-8c3d-7493029443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3E284-FD5F-47CA-977E-A5706EF043CE}">
  <ds:schemaRefs>
    <ds:schemaRef ds:uri="http://schemas.microsoft.com/sharepoint/v3/contenttype/forms"/>
  </ds:schemaRefs>
</ds:datastoreItem>
</file>

<file path=customXml/itemProps3.xml><?xml version="1.0" encoding="utf-8"?>
<ds:datastoreItem xmlns:ds="http://schemas.openxmlformats.org/officeDocument/2006/customXml" ds:itemID="{B6BFEA3E-BB4C-4C92-9EA8-9C3965CB42EA}">
  <ds:schemaRefs>
    <ds:schemaRef ds:uri="http://purl.org/dc/terms/"/>
    <ds:schemaRef ds:uri="d50098b2-adc7-4492-8c3d-74930294435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Budget per output-activity</vt:lpstr>
      <vt:lpstr>Sheet1</vt:lpstr>
      <vt:lpstr>'Budget per output-activity'!Prindiala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NRC Roving FM</dc:creator>
  <cp:lastModifiedBy>Tanel Tomson</cp:lastModifiedBy>
  <cp:lastPrinted>2017-06-08T11:39:56Z</cp:lastPrinted>
  <dcterms:created xsi:type="dcterms:W3CDTF">2016-03-14T10:55:09Z</dcterms:created>
  <dcterms:modified xsi:type="dcterms:W3CDTF">2021-01-27T10:32:17Z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0x010100452FAED231EEC24E9A232430FCDAE350</vt:lpwstr>
  </property>
</Properties>
</file>